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19170" windowHeight="6405" tabRatio="686" activeTab="2"/>
  </bookViews>
  <sheets>
    <sheet name="POKYNY PRO VYPLNĚNÍ" sheetId="1" r:id="rId1"/>
    <sheet name="PLNÁ" sheetId="2" r:id="rId2"/>
    <sheet name="ZKRÁCENÁ" sheetId="3" r:id="rId3"/>
    <sheet name="VstupyDoRatingu" sheetId="4" state="hidden" r:id="rId4"/>
    <sheet name="Ciselniky" sheetId="5" state="hidden" r:id="rId5"/>
  </sheets>
  <definedNames>
    <definedName name="adresa">#REF!</definedName>
    <definedName name="ctvrt">#REF!</definedName>
    <definedName name="Ctvrtleti" localSheetId="0">#REF!</definedName>
    <definedName name="Ctvrtleti">'Ciselniky'!$E$10:$E$13</definedName>
    <definedName name="data">#REF!</definedName>
    <definedName name="datum">#REF!</definedName>
    <definedName name="ic">#REF!</definedName>
    <definedName name="KodCtvrtleti" localSheetId="0">#REF!</definedName>
    <definedName name="KodCtvrtleti">'Ciselniky'!$D$10:$D$13</definedName>
    <definedName name="KodOboru" localSheetId="0">#REF!</definedName>
    <definedName name="KodOboru">'Ciselniky'!$G$3:$G$818</definedName>
    <definedName name="kontrola">#REF!</definedName>
    <definedName name="nazev">#REF!</definedName>
    <definedName name="_xlnm.Print_Titles" localSheetId="1">'PLNÁ'!$2:$5</definedName>
    <definedName name="_xlnm.Print_Titles" localSheetId="3">'VstupyDoRatingu'!$2:$5</definedName>
    <definedName name="_xlnm.Print_Titles" localSheetId="2">'ZKRÁCENÁ'!$2:$5</definedName>
    <definedName name="_xlnm.Print_Area" localSheetId="1">'PLNÁ'!$B$2:$L$226</definedName>
    <definedName name="_xlnm.Print_Area" localSheetId="0">'POKYNY PRO VYPLNĚNÍ'!$A$1:$H$26</definedName>
    <definedName name="_xlnm.Print_Area" localSheetId="3">'VstupyDoRatingu'!$B$2:$L$218</definedName>
    <definedName name="_xlnm.Print_Area" localSheetId="2">'ZKRÁCENÁ'!$B$2:$L$115</definedName>
    <definedName name="Obor" localSheetId="0">#REF!</definedName>
    <definedName name="Obor">'Ciselniky'!$H$3:$H$818</definedName>
    <definedName name="okec">#REF!</definedName>
    <definedName name="okres">#REF!</definedName>
    <definedName name="OkresNazevNUTS" localSheetId="0">#REF!</definedName>
    <definedName name="OkresNazevNUTS">'Ciselniky'!$N$3:$N$93</definedName>
    <definedName name="trzby">#REF!</definedName>
  </definedNames>
  <calcPr fullCalcOnLoad="1"/>
</workbook>
</file>

<file path=xl/sharedStrings.xml><?xml version="1.0" encoding="utf-8"?>
<sst xmlns="http://schemas.openxmlformats.org/spreadsheetml/2006/main" count="2142" uniqueCount="1161">
  <si>
    <t>Koeficient stavu majetku</t>
  </si>
  <si>
    <t>BR001</t>
  </si>
  <si>
    <t>BR005</t>
  </si>
  <si>
    <t>BR021</t>
  </si>
  <si>
    <t>BR029</t>
  </si>
  <si>
    <t>BR044</t>
  </si>
  <si>
    <t>BR054</t>
  </si>
  <si>
    <t>BR072</t>
  </si>
  <si>
    <t>BR080</t>
  </si>
  <si>
    <t>BR081</t>
  </si>
  <si>
    <t>BR084</t>
  </si>
  <si>
    <t>BR094</t>
  </si>
  <si>
    <t>BR095</t>
  </si>
  <si>
    <t>BR096</t>
  </si>
  <si>
    <t>BR097</t>
  </si>
  <si>
    <t>BR098</t>
  </si>
  <si>
    <t>BV008</t>
  </si>
  <si>
    <t>BV012</t>
  </si>
  <si>
    <t>BD003</t>
  </si>
  <si>
    <t>BD004</t>
  </si>
  <si>
    <t>BD005</t>
  </si>
  <si>
    <t>BD008</t>
  </si>
  <si>
    <t>BD009</t>
  </si>
  <si>
    <t>BD010</t>
  </si>
  <si>
    <t>BD012</t>
  </si>
  <si>
    <t>BD018</t>
  </si>
  <si>
    <t>BD21</t>
  </si>
  <si>
    <t>BD019</t>
  </si>
  <si>
    <t>BD020</t>
  </si>
  <si>
    <t>Unemployment Rate</t>
  </si>
  <si>
    <t>Average Salary</t>
  </si>
  <si>
    <t>Coefficient of assets condition</t>
  </si>
  <si>
    <t>Revenues from overestimation property securities</t>
  </si>
  <si>
    <t>Expences from overestimation property securities</t>
  </si>
  <si>
    <t>Accounting for adjustments to financial expenses</t>
  </si>
  <si>
    <t>Interests received</t>
  </si>
  <si>
    <t>Interests paid</t>
  </si>
  <si>
    <t>Other financial revenues</t>
  </si>
  <si>
    <t>Other financial expenses</t>
  </si>
  <si>
    <t>Transfer of financial revenues</t>
  </si>
  <si>
    <t>Transfer of financial expenses</t>
  </si>
  <si>
    <t>Profit (loss) from financial operations</t>
  </si>
  <si>
    <t>Incom tax on ordinary income</t>
  </si>
  <si>
    <t xml:space="preserve"> - due</t>
  </si>
  <si>
    <t xml:space="preserve"> - deferred</t>
  </si>
  <si>
    <t>Ordinary income</t>
  </si>
  <si>
    <t>Extraordinary revenues</t>
  </si>
  <si>
    <t>Extraordinary expenses</t>
  </si>
  <si>
    <t>Income tax on extraordinary income</t>
  </si>
  <si>
    <t>Extraordinary income</t>
  </si>
  <si>
    <t>Transfer of profit or loss to partners</t>
  </si>
  <si>
    <t>Profit (loss) of current accounting period</t>
  </si>
  <si>
    <t>Gross profit (loss) - before tax</t>
  </si>
  <si>
    <t>B. I. 1.</t>
  </si>
  <si>
    <t>B. I. 4.</t>
  </si>
  <si>
    <t>B. I. 6.</t>
  </si>
  <si>
    <t>B. I. 7.</t>
  </si>
  <si>
    <t>B. I. 8.</t>
  </si>
  <si>
    <t>C. II. 1.</t>
  </si>
  <si>
    <t>C. II. 7.</t>
  </si>
  <si>
    <t>C. III. 1.</t>
  </si>
  <si>
    <t>C. III. 5.</t>
  </si>
  <si>
    <t>C. III. 6.</t>
  </si>
  <si>
    <t>C. III. 9.</t>
  </si>
  <si>
    <t>C. IV. 1.</t>
  </si>
  <si>
    <t>C. IV. 2.</t>
  </si>
  <si>
    <t>C. IV. 3.</t>
  </si>
  <si>
    <t>D. I. 1.</t>
  </si>
  <si>
    <t>D. I. 3.</t>
  </si>
  <si>
    <t>A. I. 1.</t>
  </si>
  <si>
    <t>A. I. 2.</t>
  </si>
  <si>
    <t>A. II. 1.</t>
  </si>
  <si>
    <t>A. II. 2.</t>
  </si>
  <si>
    <t>A. II. 3.</t>
  </si>
  <si>
    <t>A. III. 1.</t>
  </si>
  <si>
    <t>A. III. 2.</t>
  </si>
  <si>
    <t>A. IV. 1.</t>
  </si>
  <si>
    <t>A. IV. 2.</t>
  </si>
  <si>
    <t>B. III. 11.</t>
  </si>
  <si>
    <t>B. IV. 1.</t>
  </si>
  <si>
    <t>B. IV. 2.</t>
  </si>
  <si>
    <t>B. IV. 3.</t>
  </si>
  <si>
    <t xml:space="preserve">     IV.</t>
  </si>
  <si>
    <t xml:space="preserve"> H.</t>
  </si>
  <si>
    <t xml:space="preserve">     V.</t>
  </si>
  <si>
    <t xml:space="preserve">  I.</t>
  </si>
  <si>
    <t xml:space="preserve">    VI.</t>
  </si>
  <si>
    <t xml:space="preserve"> J.</t>
  </si>
  <si>
    <t xml:space="preserve">   VII.</t>
  </si>
  <si>
    <t xml:space="preserve"> 2.</t>
  </si>
  <si>
    <t xml:space="preserve"> 3.</t>
  </si>
  <si>
    <t xml:space="preserve">  VIII.</t>
  </si>
  <si>
    <t xml:space="preserve">   X.</t>
  </si>
  <si>
    <t xml:space="preserve"> XI.</t>
  </si>
  <si>
    <t>XII.</t>
  </si>
  <si>
    <t>P.</t>
  </si>
  <si>
    <t>Q.</t>
  </si>
  <si>
    <t>Q.1</t>
  </si>
  <si>
    <t>Q.2</t>
  </si>
  <si>
    <t>XIII.</t>
  </si>
  <si>
    <t>R.</t>
  </si>
  <si>
    <t>S.</t>
  </si>
  <si>
    <t>S.1</t>
  </si>
  <si>
    <t>S.2</t>
  </si>
  <si>
    <t>T.</t>
  </si>
  <si>
    <r>
      <t xml:space="preserve">Sociální zabezpečení </t>
    </r>
    <r>
      <rPr>
        <sz val="10"/>
        <rFont val="Arial CE"/>
        <family val="0"/>
      </rPr>
      <t>(a zdravotní pojištění)</t>
    </r>
  </si>
  <si>
    <r>
      <t xml:space="preserve">Oceňovací rozdíly z přecenění majetku </t>
    </r>
    <r>
      <rPr>
        <sz val="10"/>
        <rFont val="Arial CE"/>
        <family val="0"/>
      </rPr>
      <t>(a závazků)</t>
    </r>
  </si>
  <si>
    <r>
      <t xml:space="preserve">Závazky ze sociálního </t>
    </r>
    <r>
      <rPr>
        <sz val="10"/>
        <rFont val="Arial CE"/>
        <family val="0"/>
      </rPr>
      <t>a zdravotního</t>
    </r>
    <r>
      <rPr>
        <sz val="10"/>
        <rFont val="Arial CE"/>
        <family val="2"/>
      </rPr>
      <t xml:space="preserve"> zabezpečení</t>
    </r>
  </si>
  <si>
    <r>
      <t xml:space="preserve">Odměny členům orgánů společnosti </t>
    </r>
    <r>
      <rPr>
        <sz val="10"/>
        <rFont val="Arial CE"/>
        <family val="0"/>
      </rPr>
      <t>a družstva</t>
    </r>
  </si>
  <si>
    <r>
      <t xml:space="preserve">Náklady na sociální zabezpečení </t>
    </r>
    <r>
      <rPr>
        <sz val="10"/>
        <rFont val="Arial CE"/>
        <family val="0"/>
      </rPr>
      <t>a zdravotní pojištění</t>
    </r>
  </si>
  <si>
    <t>Průměrná mzda</t>
  </si>
  <si>
    <t>Nezaměstnanost</t>
  </si>
  <si>
    <t>V.</t>
  </si>
  <si>
    <t>Pohledávky za upsaný vlastní kapitál</t>
  </si>
  <si>
    <t>DLOUHODOBÝ MAJETEK</t>
  </si>
  <si>
    <t>DLOUHODOBÝ NEHMOTNÝ MAJETEK</t>
  </si>
  <si>
    <t>DLOUHODOBÝ HMOTNÝ MAJETEK</t>
  </si>
  <si>
    <t>DLOUHODOBÝ  FINANČNÍ MAJETEK</t>
  </si>
  <si>
    <t>OBĚŽNÁ AKTIVA</t>
  </si>
  <si>
    <t>ZÁSOBY</t>
  </si>
  <si>
    <t>DLOUHODOBÉ POHLEDÁVKY</t>
  </si>
  <si>
    <t>KRÁTKODOBÉ POHLEDÁVKY</t>
  </si>
  <si>
    <t>FINANČNÍ MAJETEK</t>
  </si>
  <si>
    <t>ČASOVÉ ROZLIŠENÍ</t>
  </si>
  <si>
    <t>VLASTNÍ KAPITÁL</t>
  </si>
  <si>
    <t>KAPITÁLOVÉ FONDY</t>
  </si>
  <si>
    <t>FONDY ZE ZISKU (rezervní fondy, nedělitelný fond,..)</t>
  </si>
  <si>
    <t>VÝSLEDEK HOSPODAŘENÍ MINULÝCH LET</t>
  </si>
  <si>
    <t>VÝSLEDEK HOSPODAŘENÍ BĚŽNÉHO ÚČETNÍHO OBDOBÍ (+/-)</t>
  </si>
  <si>
    <t>CIZÍ ZDROJE</t>
  </si>
  <si>
    <t>REZERVY</t>
  </si>
  <si>
    <t>DLOUHODOBÉ ZÁVAZKY</t>
  </si>
  <si>
    <t>KRÁTKODOBÉ ZÁVAZKY</t>
  </si>
  <si>
    <t>BANKOVNÍ ÚVĚRY A VÝPOMOCI</t>
  </si>
  <si>
    <t>OBCHODNÍ MARŽE</t>
  </si>
  <si>
    <t>VÝKONY</t>
  </si>
  <si>
    <t>Změna stavu vnitropododnikových zásob vlastní výroby</t>
  </si>
  <si>
    <t>VÝKONOVÁ SPOTŘEBA</t>
  </si>
  <si>
    <t>Spotřeba materiálu a energie</t>
  </si>
  <si>
    <t>PŘIDANÁ HODNOTA</t>
  </si>
  <si>
    <t>OSOBNÍ NÁKLADY</t>
  </si>
  <si>
    <t>Změna stavu rezerv a opravných položek v provozní oblasti a komplexních nákladů  příštích období</t>
  </si>
  <si>
    <t>PROVOZNÍ  VÝSLEDEK HOSPODAŘENÍ</t>
  </si>
  <si>
    <t>Tržby z prodeje cenných papírů a podílů</t>
  </si>
  <si>
    <t>Prodané cenné papíry</t>
  </si>
  <si>
    <t>IX.</t>
  </si>
  <si>
    <t xml:space="preserve"> FINANČNÍ VÝSLEDEK HOSPODAŘENÍ</t>
  </si>
  <si>
    <t>DAŇ Z PŘÍJMŮ ZA BĚŽNOU ČINNOST</t>
  </si>
  <si>
    <t>VÝSLEDEK HOSPODAŘENÍ ZA BĚŽNOU ČINNOST</t>
  </si>
  <si>
    <t>DAŇ Z PŘÍJMŮ Z MIMOŘÁDNÉ ČINNOSTI</t>
  </si>
  <si>
    <t>MIMOŘÁDNÝ VÝSLEDEK HOSPODAŘENÍ</t>
  </si>
  <si>
    <t>Převod podílu na výsledku hospodaření společníkům (+/-)</t>
  </si>
  <si>
    <t>VÝSLEDEK HOSPODAŘENÍ ZA ÚČETNÍ OBDOBÍ (+/-)</t>
  </si>
  <si>
    <t>VÝSLEDEK HOSPODAŘENÍ PŘED ZDANĚNÍM (+/-)</t>
  </si>
  <si>
    <t>ID:</t>
  </si>
  <si>
    <t>Date:</t>
  </si>
  <si>
    <t>RATING MSP - NEW VERSION OF HIDDEN SHEET</t>
  </si>
  <si>
    <t>Kontrolní buňka:</t>
  </si>
  <si>
    <t xml:space="preserve">ř. 002+003+028+055 </t>
  </si>
  <si>
    <t xml:space="preserve">ř. 004+012+022 </t>
  </si>
  <si>
    <t>ř. 029+036+042+051</t>
  </si>
  <si>
    <t>ř. 062+079+105</t>
  </si>
  <si>
    <t>ř. 072+073+074</t>
  </si>
  <si>
    <t>ř. 076+077</t>
  </si>
  <si>
    <t>ř. 080+084+091+101</t>
  </si>
  <si>
    <t>ř.102+103+104</t>
  </si>
  <si>
    <t>ř. 107+108+109</t>
  </si>
  <si>
    <t>ř. 01-02</t>
  </si>
  <si>
    <t>ř. 05+06+07</t>
  </si>
  <si>
    <t>ř. 09+10</t>
  </si>
  <si>
    <t>ř. 03+04-08</t>
  </si>
  <si>
    <t>ř. 29+47-48</t>
  </si>
  <si>
    <t>ř. 56+57</t>
  </si>
  <si>
    <t>ř. 53-54-55</t>
  </si>
  <si>
    <t>ř. 52+58-59</t>
  </si>
  <si>
    <t>ř. 29+47+53-54</t>
  </si>
  <si>
    <t xml:space="preserve">ř. 49+50 </t>
  </si>
  <si>
    <t>Vzorce</t>
  </si>
  <si>
    <t>ř. 005 až 011</t>
  </si>
  <si>
    <t>ř. 013 až 021</t>
  </si>
  <si>
    <t>ř. 043 až 050</t>
  </si>
  <si>
    <t>ř. 057 až 059</t>
  </si>
  <si>
    <t>ř. 067 až 070</t>
  </si>
  <si>
    <t>ř. 092 až 100</t>
  </si>
  <si>
    <t>ř. 13 až 16</t>
  </si>
  <si>
    <t xml:space="preserve">ř. 064+065+065_1 </t>
  </si>
  <si>
    <t>Číslo řádku</t>
  </si>
  <si>
    <t>Platnost výkazů</t>
  </si>
  <si>
    <t>A K T I V A   C E L K E M</t>
  </si>
  <si>
    <t>P A S I V A   C E L K E M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</si>
  <si>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</si>
  <si>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</si>
  <si>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</si>
  <si>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</si>
  <si>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</si>
  <si>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</si>
  <si>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</si>
  <si>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</si>
  <si>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</si>
  <si>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</si>
  <si>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</si>
  <si>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</si>
  <si>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</si>
  <si>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</si>
  <si>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</si>
  <si>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</si>
  <si>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</si>
  <si>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</si>
  <si>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</si>
  <si>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</si>
  <si>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</si>
  <si>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</si>
  <si>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</si>
  <si>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</si>
  <si>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</si>
  <si>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</si>
  <si>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</si>
  <si>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</si>
  <si>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</si>
  <si>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</si>
  <si>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</si>
  <si>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</si>
  <si>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</si>
  <si>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</si>
  <si>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</si>
  <si>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041</t>
  </si>
  <si>
    <t>042</t>
  </si>
  <si>
    <t>043</t>
  </si>
  <si>
    <t>044</t>
  </si>
  <si>
    <t>045</t>
  </si>
  <si>
    <t>046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</si>
  <si>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</si>
  <si>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</si>
  <si>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</si>
  <si>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</si>
  <si>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</si>
  <si>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</si>
  <si>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</si>
  <si>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</si>
  <si>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</si>
  <si>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</si>
  <si>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</si>
  <si>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</si>
  <si>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</si>
  <si>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</si>
  <si>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</si>
  <si>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</si>
  <si>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</si>
  <si>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</si>
  <si>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</si>
  <si>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</si>
  <si>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</si>
  <si>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</si>
  <si>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</si>
  <si>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</si>
  <si>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</si>
  <si>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</si>
  <si>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</si>
  <si>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</si>
  <si>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</si>
  <si>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</si>
  <si>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</si>
  <si>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083</t>
  </si>
  <si>
    <t>084</t>
  </si>
  <si>
    <t>087</t>
  </si>
  <si>
    <t>088</t>
  </si>
  <si>
    <t>089</t>
  </si>
  <si>
    <t>090</t>
  </si>
  <si>
    <t>091</t>
  </si>
  <si>
    <t>092</t>
  </si>
  <si>
    <t>094</t>
  </si>
  <si>
    <t>095</t>
  </si>
  <si>
    <t>096</t>
  </si>
  <si>
    <t>099</t>
  </si>
  <si>
    <t>100</t>
  </si>
  <si>
    <t>101</t>
  </si>
  <si>
    <t>102</t>
  </si>
  <si>
    <t>103</t>
  </si>
  <si>
    <t>104</t>
  </si>
  <si>
    <t>106</t>
  </si>
  <si>
    <t>107</t>
  </si>
  <si>
    <t>108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</si>
  <si>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</si>
  <si>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</si>
  <si>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</si>
  <si>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</si>
  <si>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</si>
  <si>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</si>
  <si>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</si>
  <si>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</si>
  <si>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</si>
  <si>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</si>
  <si>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</si>
  <si>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</si>
  <si>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</si>
  <si>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</si>
  <si>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</si>
  <si>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</si>
  <si>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</si>
  <si>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</si>
  <si>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</si>
  <si>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</si>
  <si>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</si>
  <si>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</si>
  <si>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</si>
  <si>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</si>
  <si>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</si>
  <si>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</si>
  <si>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</si>
  <si>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</si>
  <si>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</si>
  <si>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</si>
  <si>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</si>
  <si>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</si>
  <si>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</si>
  <si>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</si>
  <si>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</si>
  <si>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</si>
  <si>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</si>
  <si>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</si>
  <si>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</si>
  <si>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</si>
  <si>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</si>
  <si>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</si>
  <si>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</si>
  <si>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</si>
  <si>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</si>
  <si>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</si>
  <si>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</si>
  <si>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</si>
  <si>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</si>
  <si>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</si>
  <si>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</si>
  <si>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</si>
  <si>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</si>
  <si>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</si>
  <si>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</si>
  <si>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</si>
  <si>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</si>
  <si>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/>
  </si>
  <si>
    <t>od 01/2002</t>
  </si>
  <si>
    <t xml:space="preserve"> (Kontrola aktiv a pasiv)</t>
  </si>
  <si>
    <t>ř.063+066+071+075+078</t>
  </si>
  <si>
    <t>Minulost</t>
  </si>
  <si>
    <t>Datum:</t>
  </si>
  <si>
    <t>Vyplní se pouze zeleně označené buňky !</t>
  </si>
  <si>
    <t>Vyplňte v tis. Kč</t>
  </si>
  <si>
    <t>Aktuální Q</t>
  </si>
  <si>
    <t>POZNÁMKY</t>
  </si>
  <si>
    <t>Platnost výkazů apod.</t>
  </si>
  <si>
    <t>R  O  Z  V  A  H  A</t>
  </si>
  <si>
    <t>V Ý K A Z   Z I S K U  A   Z T R Á T Y</t>
  </si>
  <si>
    <t>x</t>
  </si>
  <si>
    <t>MSP</t>
  </si>
  <si>
    <t>IČ:</t>
  </si>
  <si>
    <t xml:space="preserve"> (Kontrola shodnosti výsledku hospodaření na pasivech)</t>
  </si>
  <si>
    <t>Období do:</t>
  </si>
  <si>
    <t>A. Pohledávky za upsaný vlastní kapitál</t>
  </si>
  <si>
    <t>059</t>
  </si>
  <si>
    <t>Ctvrtleti</t>
  </si>
  <si>
    <t>KodCtvrtleti</t>
  </si>
  <si>
    <t>AKTIVA CELKEM</t>
  </si>
  <si>
    <t xml:space="preserve">A.  </t>
  </si>
  <si>
    <t xml:space="preserve">B.  </t>
  </si>
  <si>
    <t>Dlouhodobý majetek</t>
  </si>
  <si>
    <t xml:space="preserve">B. I. </t>
  </si>
  <si>
    <t>Dlouhodobý nehmotný majetek</t>
  </si>
  <si>
    <t>Zřizovací výdaje</t>
  </si>
  <si>
    <t>Nehmotné výsledky výzkumu a vývoje</t>
  </si>
  <si>
    <t>Software</t>
  </si>
  <si>
    <t>Ocenitelná práva</t>
  </si>
  <si>
    <t>B. I. 5.</t>
  </si>
  <si>
    <t>Goodwill</t>
  </si>
  <si>
    <t>Jiný dlouhodobý nehmotný majetek</t>
  </si>
  <si>
    <t>Nedokončený dlouhodobý nehmotný majetek</t>
  </si>
  <si>
    <t>Poskytnuté zálohy na dlouhodobý nehmotný majetek</t>
  </si>
  <si>
    <t xml:space="preserve">B. II. </t>
  </si>
  <si>
    <t>Dlouhodobý hmotný majetek</t>
  </si>
  <si>
    <t>B. II. 1.</t>
  </si>
  <si>
    <t>Pozemky</t>
  </si>
  <si>
    <t>B. II. 2.</t>
  </si>
  <si>
    <t>Stavby</t>
  </si>
  <si>
    <t>B. II. 3.</t>
  </si>
  <si>
    <t>Samostatné movité věci a soubory movitých věcí</t>
  </si>
  <si>
    <t>B. II. 4.</t>
  </si>
  <si>
    <t>Pěstitelské celky trvalých porostů</t>
  </si>
  <si>
    <t>B. II. 5.</t>
  </si>
  <si>
    <t>Základní stádo a tažná zvířata</t>
  </si>
  <si>
    <t>B. II. 6.</t>
  </si>
  <si>
    <t>Jiný dlouhodobý hmotný majetek</t>
  </si>
  <si>
    <t>B. II. 7.</t>
  </si>
  <si>
    <t>Nedokončený dlouhodobý hmotný majetek</t>
  </si>
  <si>
    <t>B. II. 8.</t>
  </si>
  <si>
    <t>Poskytnuté zálohy na dlouhodobý hmotný majetek</t>
  </si>
  <si>
    <t>B. II. 9.</t>
  </si>
  <si>
    <t>Oceňovací rozdíl k nabytému majetku (opr.pol. k nabytému majetku)</t>
  </si>
  <si>
    <t xml:space="preserve">B. III. </t>
  </si>
  <si>
    <t>Dlouhodobý finanční majetek</t>
  </si>
  <si>
    <t>ř. 023 až 032</t>
  </si>
  <si>
    <t>B. III. 1.</t>
  </si>
  <si>
    <t>Podíly v ovládaných a říz. osobách</t>
  </si>
  <si>
    <t>B. III. 2.</t>
  </si>
  <si>
    <t>Podíly v účetních jednotkách podstatným vlivem</t>
  </si>
  <si>
    <t>Ostatní dlouhodobé cenné papíry a podíly (vklady)</t>
  </si>
  <si>
    <t>B. III. 4.</t>
  </si>
  <si>
    <t>Půjčky a úvěry - ovládající a řídící osoba, podstatný vliv</t>
  </si>
  <si>
    <t>B. III. 5.</t>
  </si>
  <si>
    <t>Jiný dlouhodobý finanční majetek</t>
  </si>
  <si>
    <t>B. III. 6.</t>
  </si>
  <si>
    <t>B. III. 7.</t>
  </si>
  <si>
    <t>Poskytnuté zálohy na dlouhodobý finanční majetek</t>
  </si>
  <si>
    <t xml:space="preserve">C.  </t>
  </si>
  <si>
    <t>Oběžná aktiva</t>
  </si>
  <si>
    <t xml:space="preserve">C. I. </t>
  </si>
  <si>
    <t>Zásoby</t>
  </si>
  <si>
    <t>ř. 029 až 035</t>
  </si>
  <si>
    <t>C. I. 1.</t>
  </si>
  <si>
    <t>Materiál</t>
  </si>
  <si>
    <t>C. I. 2.</t>
  </si>
  <si>
    <t>Nedokončená výroba a polotovary</t>
  </si>
  <si>
    <t>C. I. 3.</t>
  </si>
  <si>
    <t>Výrobky</t>
  </si>
  <si>
    <t>C. I. 4.</t>
  </si>
  <si>
    <t>Zvířata</t>
  </si>
  <si>
    <t>C. I. 5.</t>
  </si>
  <si>
    <t>Zboží</t>
  </si>
  <si>
    <t>C. I. 6.</t>
  </si>
  <si>
    <t>Poskytnuté zálohy na zásoby</t>
  </si>
  <si>
    <t xml:space="preserve">C. II. </t>
  </si>
  <si>
    <t>Dlouhodobé pohledávky</t>
  </si>
  <si>
    <t>ř. 037 až 041_1</t>
  </si>
  <si>
    <t>Pohledávky z obchodních vztahů (z obchodního styku)</t>
  </si>
  <si>
    <t>C. II. 2.</t>
  </si>
  <si>
    <t>Pohledávky - ovládající a řídící osoba</t>
  </si>
  <si>
    <t>C. II. 3.</t>
  </si>
  <si>
    <t>Pohledávky - podstatný vliv</t>
  </si>
  <si>
    <t>C. II. 4.</t>
  </si>
  <si>
    <t>Pohledávky za společníky, členy družstva a za účastníky sdružení</t>
  </si>
  <si>
    <t>C. II. 5.</t>
  </si>
  <si>
    <t>Dlouhodobé poskytnuté zálohy</t>
  </si>
  <si>
    <t>C. II. 6.</t>
  </si>
  <si>
    <t>Dohadné účty aktivní</t>
  </si>
  <si>
    <t xml:space="preserve">Jiné pohledávky                 </t>
  </si>
  <si>
    <t>C. II. 8.</t>
  </si>
  <si>
    <t>Odložená daňová pohledávka</t>
  </si>
  <si>
    <t xml:space="preserve">C. III. </t>
  </si>
  <si>
    <t>Krátkodobé pohledávky</t>
  </si>
  <si>
    <t>C. III. 2.</t>
  </si>
  <si>
    <t>C. III. 3.</t>
  </si>
  <si>
    <t>C. III. 4.</t>
  </si>
  <si>
    <t xml:space="preserve">Stát - daňové pohledávky      </t>
  </si>
  <si>
    <t>C. III. 7.</t>
  </si>
  <si>
    <t>Krátkodobé poskytnuté zálohy</t>
  </si>
  <si>
    <t>C. III. 8.</t>
  </si>
  <si>
    <t xml:space="preserve">Jiné pohledávky          </t>
  </si>
  <si>
    <t xml:space="preserve">C. IV. </t>
  </si>
  <si>
    <t>Finanční majetek</t>
  </si>
  <si>
    <t>ř. 052 až 054_1</t>
  </si>
  <si>
    <t>Peníze</t>
  </si>
  <si>
    <t>Účty v bankách</t>
  </si>
  <si>
    <t>Krátkodobé cenné papíry a podíly (Krátkodobý finanční majetek)</t>
  </si>
  <si>
    <t>C. IV. 4.</t>
  </si>
  <si>
    <t>Pořizovaný krátkodobý finanční majetek</t>
  </si>
  <si>
    <t xml:space="preserve">D. I. </t>
  </si>
  <si>
    <t>Časové rozlišení</t>
  </si>
  <si>
    <t>Náklady příštích období</t>
  </si>
  <si>
    <t>D. I. 2.</t>
  </si>
  <si>
    <t>Komplexní náklady příštích období</t>
  </si>
  <si>
    <t>Příjmy příštích období</t>
  </si>
  <si>
    <t xml:space="preserve">  </t>
  </si>
  <si>
    <t>PASIVA CELKEM</t>
  </si>
  <si>
    <t>Vlastní kapitál</t>
  </si>
  <si>
    <t xml:space="preserve">A. I. </t>
  </si>
  <si>
    <t>Základní kapitál</t>
  </si>
  <si>
    <t>Vlastní akcie a vlastní obchodní podíly (-)</t>
  </si>
  <si>
    <t>A. I. 3.</t>
  </si>
  <si>
    <t>Změny základního kapitálu</t>
  </si>
  <si>
    <t xml:space="preserve">A. II. </t>
  </si>
  <si>
    <t>Kapitálové fondy</t>
  </si>
  <si>
    <t>Emisní ážio</t>
  </si>
  <si>
    <t>Ostatní kapitálové fondy</t>
  </si>
  <si>
    <t>A. II. 4.</t>
  </si>
  <si>
    <t>Oceňovací rozdíly z přecenění při přeměnách</t>
  </si>
  <si>
    <t xml:space="preserve">A. III. </t>
  </si>
  <si>
    <t>Rezervní fondy, nedělitelný fond a ost. fondy ze zisku (Fondy ze zisku)</t>
  </si>
  <si>
    <t>Zákonný rezervní fond / Nedělitelný fond</t>
  </si>
  <si>
    <t>Statutární a ostatní fondy</t>
  </si>
  <si>
    <t xml:space="preserve">A. IV. </t>
  </si>
  <si>
    <t>Výsledek hospodaření minulých let</t>
  </si>
  <si>
    <t>Nerozdělený zisk minulých let</t>
  </si>
  <si>
    <t>Neuhrazená ztráta minulých let</t>
  </si>
  <si>
    <t xml:space="preserve">A. V. </t>
  </si>
  <si>
    <t>Výsledek hospodaření běžného účetního období (+/-)</t>
  </si>
  <si>
    <t>Cizí zdroje</t>
  </si>
  <si>
    <t>Rezervy</t>
  </si>
  <si>
    <t>ř.081až+ 083</t>
  </si>
  <si>
    <r>
      <t xml:space="preserve">Rezervy podle zvláštních právních předpisů </t>
    </r>
    <r>
      <rPr>
        <sz val="10"/>
        <rFont val="Arial CE"/>
        <family val="0"/>
      </rPr>
      <t>(Rezervy zákonné)</t>
    </r>
  </si>
  <si>
    <t>B. I. 2.</t>
  </si>
  <si>
    <t>Rezerva na důchody a podobné závazky</t>
  </si>
  <si>
    <t>B. I. 3.</t>
  </si>
  <si>
    <t>Rezerva na daň z příjmů</t>
  </si>
  <si>
    <t>Ostatní rezervy</t>
  </si>
  <si>
    <t>Dlouhodobé závazky</t>
  </si>
  <si>
    <t>ř. 084_1 až 090_1</t>
  </si>
  <si>
    <t>Závazky z obchodních vztahů</t>
  </si>
  <si>
    <t>Závazky - ovládající a řídící osoba</t>
  </si>
  <si>
    <t>Závazky - podstatný vliv</t>
  </si>
  <si>
    <t>Závazky ke společníkům, členům družstva a k účastníkům sdružení</t>
  </si>
  <si>
    <t>Dlouhodobé přijaté zálohy</t>
  </si>
  <si>
    <t>Emitované dluhopisy</t>
  </si>
  <si>
    <t>Dlouhodobé směnky k úhradě</t>
  </si>
  <si>
    <t xml:space="preserve">B. II. 8. </t>
  </si>
  <si>
    <t>Dohadné účty pasivní</t>
  </si>
  <si>
    <t>Jiné (dlouhodobé) závazky</t>
  </si>
  <si>
    <t>B. II. 10.</t>
  </si>
  <si>
    <t>Odložený daňový závazek</t>
  </si>
  <si>
    <t>Krátkodobé závazky</t>
  </si>
  <si>
    <t>Závazky z obchodních vztahů (z obchodního styku)</t>
  </si>
  <si>
    <t>B. III. 3.</t>
  </si>
  <si>
    <t>Závazky k zaměstnancům</t>
  </si>
  <si>
    <t>Stát - daňové závazky a dotace</t>
  </si>
  <si>
    <t>B. III. 8.</t>
  </si>
  <si>
    <t>Krátkodobé přijaté zálohy</t>
  </si>
  <si>
    <t>B. III. 9.</t>
  </si>
  <si>
    <t>Vydané dluhopisy</t>
  </si>
  <si>
    <t>B. III. 10.</t>
  </si>
  <si>
    <t>Jiné závazky</t>
  </si>
  <si>
    <t xml:space="preserve">B. IV. </t>
  </si>
  <si>
    <t>Bankovní úvěry a výpomoci</t>
  </si>
  <si>
    <t>Bankovní úvěry dlouhodobé</t>
  </si>
  <si>
    <t>Krátkodobé bankovní úvěry (Běžné bankovní úvěry)</t>
  </si>
  <si>
    <t>Krátkodobé finanční výpomoci</t>
  </si>
  <si>
    <t>Výdaje příštích období</t>
  </si>
  <si>
    <t>Výnosy příštích období</t>
  </si>
  <si>
    <t>I.</t>
  </si>
  <si>
    <t>Tržby za prodej zboží</t>
  </si>
  <si>
    <t>A.</t>
  </si>
  <si>
    <t>Náklady vynaložené na prodané zboží</t>
  </si>
  <si>
    <t>Obchodní marže</t>
  </si>
  <si>
    <t xml:space="preserve"> II.</t>
  </si>
  <si>
    <t>Výkony</t>
  </si>
  <si>
    <t xml:space="preserve"> 1.    </t>
  </si>
  <si>
    <t>Tržby za prodej vlastních výrobků a služeb</t>
  </si>
  <si>
    <t xml:space="preserve"> 2.    </t>
  </si>
  <si>
    <t>Změna stavu vnitropodnikových zásob vlastní výroby (činnosti)</t>
  </si>
  <si>
    <t xml:space="preserve"> 3.    </t>
  </si>
  <si>
    <t>Aktivace</t>
  </si>
  <si>
    <t>B.</t>
  </si>
  <si>
    <t>Výkonová spotřeba</t>
  </si>
  <si>
    <t>Spotřeba materiálu energie</t>
  </si>
  <si>
    <t>Služby</t>
  </si>
  <si>
    <t>Přidaná hodnota</t>
  </si>
  <si>
    <t>C.</t>
  </si>
  <si>
    <t>Osobní náklady</t>
  </si>
  <si>
    <t>Mzdové náklady</t>
  </si>
  <si>
    <t xml:space="preserve"> 4.    </t>
  </si>
  <si>
    <t>Sociální náklady</t>
  </si>
  <si>
    <t>D.</t>
  </si>
  <si>
    <t>Daně a poplatky</t>
  </si>
  <si>
    <t>E.</t>
  </si>
  <si>
    <t>Odpisy dlouhodobého nehmotného a hmotného majetku</t>
  </si>
  <si>
    <t>III.</t>
  </si>
  <si>
    <t>Tržby z prodeje dlouhodobého majetku a materiálu</t>
  </si>
  <si>
    <t xml:space="preserve">1.    </t>
  </si>
  <si>
    <t>Tržby z prodeje dlouhodobého majetku</t>
  </si>
  <si>
    <t xml:space="preserve">2.    </t>
  </si>
  <si>
    <t>Tržby z prodeje materiálu</t>
  </si>
  <si>
    <t>F.</t>
  </si>
  <si>
    <t>Zůstatková cena prodaného dlouhodobého majetku a materiálu</t>
  </si>
  <si>
    <t>Zůstatková cena prodaného dlouhodobého majetku</t>
  </si>
  <si>
    <t>Prodaný matetiál</t>
  </si>
  <si>
    <t>G.</t>
  </si>
  <si>
    <t>Změna stavu rezerv a opr.pol a komplex.nákl.příštích období</t>
  </si>
  <si>
    <t>Ostatní provozní výnosy</t>
  </si>
  <si>
    <t>Ostatní provozní náklady</t>
  </si>
  <si>
    <t>Převod provozních výnosů</t>
  </si>
  <si>
    <t>Převod provozních nákladů</t>
  </si>
  <si>
    <t>*</t>
  </si>
  <si>
    <t>Provozní hospodářský výsledek</t>
  </si>
  <si>
    <t>ř. 11-12-17-18+...+27-28</t>
  </si>
  <si>
    <t>Tržby z prodeje CP a podílů (vkladů)</t>
  </si>
  <si>
    <t>Prodané CP a podíly (vklady)</t>
  </si>
  <si>
    <t>Výnosy z dlouhodobého finančního majetku</t>
  </si>
  <si>
    <t>ř. 32_1+33+34+35</t>
  </si>
  <si>
    <t xml:space="preserve"> 1.     </t>
  </si>
  <si>
    <t>Výnosy z podílů v ovládaných a řízených osobách …pod podst.vlivem</t>
  </si>
  <si>
    <t>Výnosy z ostatních dlouhodobých CP a podílů</t>
  </si>
  <si>
    <t>Výnosy z ostatního dlouhodobého finančního majetku</t>
  </si>
  <si>
    <t>Výnosy z krátkodobého finančního majetku</t>
  </si>
  <si>
    <t>K.</t>
  </si>
  <si>
    <t>Náklady z finančního majetku</t>
  </si>
  <si>
    <t xml:space="preserve">IX.   </t>
  </si>
  <si>
    <t>Výnosy z přecenění CP a derivátů</t>
  </si>
  <si>
    <t>L.</t>
  </si>
  <si>
    <t>Náklady z přecenění CP a derivátů</t>
  </si>
  <si>
    <t>M.</t>
  </si>
  <si>
    <t>Změna stavu rezerv a opravných položek ve finanční oblasti</t>
  </si>
  <si>
    <t>Výnosové úroky</t>
  </si>
  <si>
    <t>Nákladové úroky</t>
  </si>
  <si>
    <t>Ostatní finanční výnosy</t>
  </si>
  <si>
    <t>Ostatní finanční náklady</t>
  </si>
  <si>
    <t>Převod finančních výnosů</t>
  </si>
  <si>
    <t>Převod finančních nákladů</t>
  </si>
  <si>
    <t>Hospodářský výsledek z finančních operací</t>
  </si>
  <si>
    <t>ř. 30-31+32+36+...+45-46</t>
  </si>
  <si>
    <t>Daň z příjmů za běžnou činnost</t>
  </si>
  <si>
    <t>-splatná</t>
  </si>
  <si>
    <t>-odložená</t>
  </si>
  <si>
    <t>**</t>
  </si>
  <si>
    <t>Hosp. výsledek za běžnou činnost</t>
  </si>
  <si>
    <t>Mimořádné výnosy</t>
  </si>
  <si>
    <t>Mimořádné náklady</t>
  </si>
  <si>
    <t>Daň z příjmů z mimořádné činnosti</t>
  </si>
  <si>
    <t>Mimořádný hospodářský výsledek</t>
  </si>
  <si>
    <t>Převod podílu na HV společníkům</t>
  </si>
  <si>
    <t>***</t>
  </si>
  <si>
    <t>Hospodářský výsledek za účetní období</t>
  </si>
  <si>
    <t>****</t>
  </si>
  <si>
    <t>Hospodářský výsledek před zdaněním</t>
  </si>
  <si>
    <t>B.I.</t>
  </si>
  <si>
    <t>B.II.</t>
  </si>
  <si>
    <t>B.III.</t>
  </si>
  <si>
    <t>B.IV.</t>
  </si>
  <si>
    <t>C.I.</t>
  </si>
  <si>
    <t>C.II.</t>
  </si>
  <si>
    <t>C.III.</t>
  </si>
  <si>
    <t>C.IV.</t>
  </si>
  <si>
    <t xml:space="preserve">D.I.  </t>
  </si>
  <si>
    <t>A.I.</t>
  </si>
  <si>
    <t>A.II.</t>
  </si>
  <si>
    <t>A.III.</t>
  </si>
  <si>
    <t>A.IV.</t>
  </si>
  <si>
    <t>A.V.</t>
  </si>
  <si>
    <t>+</t>
  </si>
  <si>
    <t>II.</t>
  </si>
  <si>
    <t>1.</t>
  </si>
  <si>
    <t>2.</t>
  </si>
  <si>
    <t>3.</t>
  </si>
  <si>
    <t>IV.</t>
  </si>
  <si>
    <t>H.</t>
  </si>
  <si>
    <t>VI.</t>
  </si>
  <si>
    <t>J.</t>
  </si>
  <si>
    <t>VII.</t>
  </si>
  <si>
    <t>VIII.</t>
  </si>
  <si>
    <t>XI.</t>
  </si>
  <si>
    <t>X.</t>
  </si>
  <si>
    <t>N.</t>
  </si>
  <si>
    <t>O.</t>
  </si>
  <si>
    <t>R001</t>
  </si>
  <si>
    <t>R002</t>
  </si>
  <si>
    <t>R003</t>
  </si>
  <si>
    <t>R004</t>
  </si>
  <si>
    <t>R005</t>
  </si>
  <si>
    <t>R006</t>
  </si>
  <si>
    <t>R007</t>
  </si>
  <si>
    <t>R008</t>
  </si>
  <si>
    <t>R009</t>
  </si>
  <si>
    <t>R010</t>
  </si>
  <si>
    <t>R011</t>
  </si>
  <si>
    <t>R012</t>
  </si>
  <si>
    <t>R013</t>
  </si>
  <si>
    <t>R014</t>
  </si>
  <si>
    <t>R015</t>
  </si>
  <si>
    <t>R016</t>
  </si>
  <si>
    <t>R017</t>
  </si>
  <si>
    <t>R018</t>
  </si>
  <si>
    <t>R019</t>
  </si>
  <si>
    <t>R020</t>
  </si>
  <si>
    <t>R021</t>
  </si>
  <si>
    <t>R022</t>
  </si>
  <si>
    <t>R023</t>
  </si>
  <si>
    <t>R024</t>
  </si>
  <si>
    <t>R025</t>
  </si>
  <si>
    <t>R026</t>
  </si>
  <si>
    <t>R027</t>
  </si>
  <si>
    <t>R028</t>
  </si>
  <si>
    <t>R029</t>
  </si>
  <si>
    <t>R030</t>
  </si>
  <si>
    <t>R031</t>
  </si>
  <si>
    <t>R032</t>
  </si>
  <si>
    <t>R033</t>
  </si>
  <si>
    <t>R034</t>
  </si>
  <si>
    <t>R035</t>
  </si>
  <si>
    <t>R036</t>
  </si>
  <si>
    <t>R037</t>
  </si>
  <si>
    <t>R038</t>
  </si>
  <si>
    <t>R039</t>
  </si>
  <si>
    <t>R040</t>
  </si>
  <si>
    <t>R041</t>
  </si>
  <si>
    <t>R042</t>
  </si>
  <si>
    <t>R043</t>
  </si>
  <si>
    <t>R044</t>
  </si>
  <si>
    <t>R045</t>
  </si>
  <si>
    <t>R046</t>
  </si>
  <si>
    <t>R047</t>
  </si>
  <si>
    <t>R048</t>
  </si>
  <si>
    <t>R049</t>
  </si>
  <si>
    <t>R050</t>
  </si>
  <si>
    <t>R051</t>
  </si>
  <si>
    <t>R052</t>
  </si>
  <si>
    <t>R053</t>
  </si>
  <si>
    <t>R054</t>
  </si>
  <si>
    <t>R055</t>
  </si>
  <si>
    <t>R056</t>
  </si>
  <si>
    <t>R057</t>
  </si>
  <si>
    <t>R058</t>
  </si>
  <si>
    <t>R059</t>
  </si>
  <si>
    <t>R060</t>
  </si>
  <si>
    <t>R061</t>
  </si>
  <si>
    <t>R062</t>
  </si>
  <si>
    <t>R063</t>
  </si>
  <si>
    <t>R064</t>
  </si>
  <si>
    <t>R065</t>
  </si>
  <si>
    <t>R066</t>
  </si>
  <si>
    <t>R067</t>
  </si>
  <si>
    <t>R068</t>
  </si>
  <si>
    <t>R069</t>
  </si>
  <si>
    <t>R070</t>
  </si>
  <si>
    <t>R071</t>
  </si>
  <si>
    <t>R072</t>
  </si>
  <si>
    <t>R073</t>
  </si>
  <si>
    <t>R074</t>
  </si>
  <si>
    <t>R075</t>
  </si>
  <si>
    <t>R076</t>
  </si>
  <si>
    <t>R077</t>
  </si>
  <si>
    <t>R078</t>
  </si>
  <si>
    <t>R079</t>
  </si>
  <si>
    <t>R080</t>
  </si>
  <si>
    <t>R081</t>
  </si>
  <si>
    <t>R082</t>
  </si>
  <si>
    <t>R083</t>
  </si>
  <si>
    <t>R084</t>
  </si>
  <si>
    <t>R085</t>
  </si>
  <si>
    <t>R086</t>
  </si>
  <si>
    <t>R087</t>
  </si>
  <si>
    <t>R088</t>
  </si>
  <si>
    <t>R089</t>
  </si>
  <si>
    <t>R090</t>
  </si>
  <si>
    <t>R091</t>
  </si>
  <si>
    <t>R092</t>
  </si>
  <si>
    <t>R093</t>
  </si>
  <si>
    <t>R094</t>
  </si>
  <si>
    <t>R095</t>
  </si>
  <si>
    <t>R096</t>
  </si>
  <si>
    <t>R097</t>
  </si>
  <si>
    <t>R098</t>
  </si>
  <si>
    <t>R099</t>
  </si>
  <si>
    <t>R100</t>
  </si>
  <si>
    <t>R101</t>
  </si>
  <si>
    <t>R102</t>
  </si>
  <si>
    <t>R103</t>
  </si>
  <si>
    <t>R104</t>
  </si>
  <si>
    <t>R105</t>
  </si>
  <si>
    <t>R106</t>
  </si>
  <si>
    <t>R107</t>
  </si>
  <si>
    <t>R108</t>
  </si>
  <si>
    <t>R109</t>
  </si>
  <si>
    <t>R110</t>
  </si>
  <si>
    <t>R111</t>
  </si>
  <si>
    <t>R112</t>
  </si>
  <si>
    <t>R113</t>
  </si>
  <si>
    <t>R114</t>
  </si>
  <si>
    <t>R115</t>
  </si>
  <si>
    <t>R116</t>
  </si>
  <si>
    <t>R117</t>
  </si>
  <si>
    <t>R118</t>
  </si>
  <si>
    <t>R119</t>
  </si>
  <si>
    <t>R120</t>
  </si>
  <si>
    <t>V001</t>
  </si>
  <si>
    <t>V002</t>
  </si>
  <si>
    <t>V003</t>
  </si>
  <si>
    <t>V004</t>
  </si>
  <si>
    <t>V005</t>
  </si>
  <si>
    <t>V006</t>
  </si>
  <si>
    <t>V007</t>
  </si>
  <si>
    <t>V008</t>
  </si>
  <si>
    <t>V009</t>
  </si>
  <si>
    <t>V010</t>
  </si>
  <si>
    <t>V011</t>
  </si>
  <si>
    <t>V012</t>
  </si>
  <si>
    <t>V013</t>
  </si>
  <si>
    <t>V014</t>
  </si>
  <si>
    <t>V015</t>
  </si>
  <si>
    <t>V016</t>
  </si>
  <si>
    <t>V017</t>
  </si>
  <si>
    <t>V018</t>
  </si>
  <si>
    <t>V019</t>
  </si>
  <si>
    <t>V020</t>
  </si>
  <si>
    <t>V021</t>
  </si>
  <si>
    <t>V022</t>
  </si>
  <si>
    <t>V023</t>
  </si>
  <si>
    <t>V024</t>
  </si>
  <si>
    <t>V025</t>
  </si>
  <si>
    <t>V026</t>
  </si>
  <si>
    <t>V027</t>
  </si>
  <si>
    <t>V028</t>
  </si>
  <si>
    <t>V029</t>
  </si>
  <si>
    <t>V030</t>
  </si>
  <si>
    <t>V031</t>
  </si>
  <si>
    <t>V032</t>
  </si>
  <si>
    <t>V033</t>
  </si>
  <si>
    <t>V034</t>
  </si>
  <si>
    <t>V035</t>
  </si>
  <si>
    <t>V036</t>
  </si>
  <si>
    <t>V037</t>
  </si>
  <si>
    <t>V038</t>
  </si>
  <si>
    <t>V039</t>
  </si>
  <si>
    <t>V040</t>
  </si>
  <si>
    <t>V041</t>
  </si>
  <si>
    <t>V042</t>
  </si>
  <si>
    <t>V043</t>
  </si>
  <si>
    <t>V044</t>
  </si>
  <si>
    <t>V045</t>
  </si>
  <si>
    <t>V046</t>
  </si>
  <si>
    <t>V047</t>
  </si>
  <si>
    <t>V048</t>
  </si>
  <si>
    <t>V049</t>
  </si>
  <si>
    <t>V050</t>
  </si>
  <si>
    <t>V051</t>
  </si>
  <si>
    <t>V052</t>
  </si>
  <si>
    <t>V053</t>
  </si>
  <si>
    <t>V054</t>
  </si>
  <si>
    <t>V055</t>
  </si>
  <si>
    <t>V056</t>
  </si>
  <si>
    <t>V057</t>
  </si>
  <si>
    <t>V058</t>
  </si>
  <si>
    <t>V059</t>
  </si>
  <si>
    <t>V060</t>
  </si>
  <si>
    <t>V061</t>
  </si>
  <si>
    <t>025</t>
  </si>
  <si>
    <t>026</t>
  </si>
  <si>
    <t>038</t>
  </si>
  <si>
    <t>039</t>
  </si>
  <si>
    <t>040</t>
  </si>
  <si>
    <t>047</t>
  </si>
  <si>
    <t>048</t>
  </si>
  <si>
    <t>060</t>
  </si>
  <si>
    <t>082</t>
  </si>
  <si>
    <t>085</t>
  </si>
  <si>
    <t>086</t>
  </si>
  <si>
    <t>093</t>
  </si>
  <si>
    <t>097</t>
  </si>
  <si>
    <t>098</t>
  </si>
  <si>
    <t>105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</si>
  <si>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</si>
  <si>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</si>
  <si>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</si>
  <si>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</si>
  <si>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</si>
  <si>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</si>
  <si>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</si>
  <si>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</si>
  <si>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</si>
  <si>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</si>
  <si>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</si>
  <si>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</si>
  <si>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22</t>
  </si>
  <si>
    <t>23</t>
  </si>
  <si>
    <t>24</t>
  </si>
  <si>
    <t>51</t>
  </si>
  <si>
    <t>TOTAL ASSETS</t>
  </si>
  <si>
    <t>A. Receivables for subscriptions</t>
  </si>
  <si>
    <t>Fixed assets</t>
  </si>
  <si>
    <t>Intangible fixet assets</t>
  </si>
  <si>
    <t>Incorporation expenses</t>
  </si>
  <si>
    <t>Research and development</t>
  </si>
  <si>
    <t>Valuable rights</t>
  </si>
  <si>
    <t>Other intangible fixed assets</t>
  </si>
  <si>
    <t>Intangible fixed assets under construction</t>
  </si>
  <si>
    <t>Advance payments for intangible fixed assets</t>
  </si>
  <si>
    <t>Tangible fixed assets</t>
  </si>
  <si>
    <t>Land</t>
  </si>
  <si>
    <t>Buildings, halls and structures</t>
  </si>
  <si>
    <t>Machines, tools and equipment, transportation means, furniture and office equipment</t>
  </si>
  <si>
    <t>Perennial crops</t>
  </si>
  <si>
    <t>Breeding and draught animals</t>
  </si>
  <si>
    <t>Other tangible fixed assets</t>
  </si>
  <si>
    <t>Tangible fixed assets under construction</t>
  </si>
  <si>
    <t>Advance payments for tangible fixed assets</t>
  </si>
  <si>
    <t>Adjustments to acquired assets</t>
  </si>
  <si>
    <t>Financial investments</t>
  </si>
  <si>
    <t>Shares and ownership interests with controlling influence in enterprises</t>
  </si>
  <si>
    <t>Shares and ownership interests with substantial influence in enterprises</t>
  </si>
  <si>
    <t>Other securities and ownership interests</t>
  </si>
  <si>
    <t>Intercompany loans</t>
  </si>
  <si>
    <t>Other financial investments</t>
  </si>
  <si>
    <t>Financial investments under construction</t>
  </si>
  <si>
    <t>Pořizovaný dlouhodobý finanční majetek</t>
  </si>
  <si>
    <t>Advance payments for financial investments</t>
  </si>
  <si>
    <t>Current assets</t>
  </si>
  <si>
    <t>Inventory</t>
  </si>
  <si>
    <t>Materials</t>
  </si>
  <si>
    <t>Work-in-progress and semi-finished products</t>
  </si>
  <si>
    <t>Finished products</t>
  </si>
  <si>
    <t>Animals</t>
  </si>
  <si>
    <t>Merchandise</t>
  </si>
  <si>
    <t>Advance payments for inventory</t>
  </si>
  <si>
    <t>Long-term receivables</t>
  </si>
  <si>
    <t>Trade receivables</t>
  </si>
  <si>
    <t>Receivables from partners and participants in an association</t>
  </si>
  <si>
    <t>Receivables from companies with controlling influence</t>
  </si>
  <si>
    <t>Receivables from companies with substantial influence</t>
  </si>
  <si>
    <t>Long-term advances granted</t>
  </si>
  <si>
    <t>Estimated receivables</t>
  </si>
  <si>
    <t>Other receivables</t>
  </si>
  <si>
    <t>Deferred tax asset</t>
  </si>
  <si>
    <t>Short-term receivables</t>
  </si>
  <si>
    <t>Social security</t>
  </si>
  <si>
    <t>Due from state-tax receivables</t>
  </si>
  <si>
    <t>Short-term advances granted</t>
  </si>
  <si>
    <t>Short-term financial assests</t>
  </si>
  <si>
    <t>Cash</t>
  </si>
  <si>
    <t>Bank accounts</t>
  </si>
  <si>
    <t>Short-term financial assets</t>
  </si>
  <si>
    <t>Short-term financial assets under construction</t>
  </si>
  <si>
    <t>Accruals</t>
  </si>
  <si>
    <t>Deferred expenses</t>
  </si>
  <si>
    <t>Complex deferred expenses</t>
  </si>
  <si>
    <t>Accrued revenue</t>
  </si>
  <si>
    <t>TOTAL LIABILITIES</t>
  </si>
  <si>
    <t>Equity</t>
  </si>
  <si>
    <t>Registered capital</t>
  </si>
  <si>
    <t>Own shares</t>
  </si>
  <si>
    <t>Change of registered capital</t>
  </si>
  <si>
    <t>Capital funds</t>
  </si>
  <si>
    <t>Share premium</t>
  </si>
  <si>
    <t>Other capital funds</t>
  </si>
  <si>
    <t>Gains or losses from revaluation of assets</t>
  </si>
  <si>
    <t>Gains or losses from investments</t>
  </si>
  <si>
    <t>Funds created from net profit</t>
  </si>
  <si>
    <t>Legal reserve fund</t>
  </si>
  <si>
    <t>Statutory and other funds</t>
  </si>
  <si>
    <t>Profit (loss) of previous years</t>
  </si>
  <si>
    <t>Retained earnings from previous years</t>
  </si>
  <si>
    <t>Accumulated losses from previous years</t>
  </si>
  <si>
    <t>Profit (loss) of current period (+/-)</t>
  </si>
  <si>
    <t>Not-own capital</t>
  </si>
  <si>
    <t>Provisions</t>
  </si>
  <si>
    <t>Statutory provisions</t>
  </si>
  <si>
    <t>Rezervy podle zvláštních právních předpisů (Rezervy zákonné)</t>
  </si>
  <si>
    <t>Pension and other benefits provisions</t>
  </si>
  <si>
    <t>Provisions of income tax</t>
  </si>
  <si>
    <t>Other provisions</t>
  </si>
  <si>
    <t>Long-term payables</t>
  </si>
  <si>
    <t>Trade payables</t>
  </si>
  <si>
    <t>Payables to companies with controlling influence</t>
  </si>
  <si>
    <t>Payables to companies with substantial influence</t>
  </si>
  <si>
    <t>Payables to partners and participants in an association</t>
  </si>
  <si>
    <t>Long-term advances received</t>
  </si>
  <si>
    <t>Bonds issued</t>
  </si>
  <si>
    <t>Long-term bills of exchange to be paid</t>
  </si>
  <si>
    <t>Estimated payables</t>
  </si>
  <si>
    <t>Other long-term payables</t>
  </si>
  <si>
    <t>Deferred fiscal payables (receivables)</t>
  </si>
  <si>
    <t>Short-term payables</t>
  </si>
  <si>
    <t>Payables to employees</t>
  </si>
  <si>
    <t>Payables to social security</t>
  </si>
  <si>
    <t>Due to state-taxes and subsidies</t>
  </si>
  <si>
    <t>Short-term advances received</t>
  </si>
  <si>
    <t>Other payables</t>
  </si>
  <si>
    <t>Bank loans</t>
  </si>
  <si>
    <t>Long-term bank loans</t>
  </si>
  <si>
    <t>Short-term bank loans</t>
  </si>
  <si>
    <t>Short-term financial assistance</t>
  </si>
  <si>
    <t>Accrued expenses</t>
  </si>
  <si>
    <t>Deferred revenues</t>
  </si>
  <si>
    <t>Revenues from merchandise</t>
  </si>
  <si>
    <t>Cost of goods sold</t>
  </si>
  <si>
    <t>Sale margin</t>
  </si>
  <si>
    <t>Production</t>
  </si>
  <si>
    <t>Revenues from own products and services</t>
  </si>
  <si>
    <t>Change in inventory of own production</t>
  </si>
  <si>
    <t>Capitalisation</t>
  </si>
  <si>
    <t>Production consumption</t>
  </si>
  <si>
    <t>Materials and energy consumption</t>
  </si>
  <si>
    <t>Services</t>
  </si>
  <si>
    <t>Added value</t>
  </si>
  <si>
    <t>Personal expenses</t>
  </si>
  <si>
    <t>Wages and salaries</t>
  </si>
  <si>
    <t>Remuneration of board members</t>
  </si>
  <si>
    <t>Social security and health insurance expenses</t>
  </si>
  <si>
    <t>Social expenses</t>
  </si>
  <si>
    <t>Taxes and fees</t>
  </si>
  <si>
    <t>Depreciation of intangible and tangible fixed assets</t>
  </si>
  <si>
    <t>Revenues from disposal of fixed assets and material</t>
  </si>
  <si>
    <t>Revenues disposals of fixed assets</t>
  </si>
  <si>
    <t>Revenues from sale of material</t>
  </si>
  <si>
    <t>Net book value of fixed assets and material sold</t>
  </si>
  <si>
    <t>Net book value of fixed assets sold</t>
  </si>
  <si>
    <t>Net book value of material sold</t>
  </si>
  <si>
    <t>Accounting for adjustments to operating expenses</t>
  </si>
  <si>
    <t>Other operating revenues</t>
  </si>
  <si>
    <t>Other operating expenses</t>
  </si>
  <si>
    <t>Transfer of operating revenues</t>
  </si>
  <si>
    <t>Transfer of operating expenses</t>
  </si>
  <si>
    <t>Operating profit (loss)</t>
  </si>
  <si>
    <t>Revenues from sale of securities and ownership interests</t>
  </si>
  <si>
    <t>Securities and ownership interests sold</t>
  </si>
  <si>
    <t>Revenues from financial investments</t>
  </si>
  <si>
    <t>Revenues from intercompany securitles and ownership interests</t>
  </si>
  <si>
    <t>Revenue from other securities and ownership interests</t>
  </si>
  <si>
    <t>Revenues from other financial investments</t>
  </si>
  <si>
    <t>Revenues from short-term financial assets</t>
  </si>
  <si>
    <t>Expenses from financial assets</t>
  </si>
  <si>
    <t>Zdroj dat (plná = 1 / zkrácená = 0)</t>
  </si>
  <si>
    <t>Data source (ful = 1 / reduced = 0)</t>
  </si>
  <si>
    <t>RATING BD - FORMULÁŘ VSTUPNÍCH DAT - PLNÁ VERZE</t>
  </si>
  <si>
    <t>Název BD:</t>
  </si>
  <si>
    <t>Datum vyplnění formuláře:</t>
  </si>
  <si>
    <t>Adresa BD:</t>
  </si>
  <si>
    <t>PSČ:</t>
  </si>
  <si>
    <t>Plán</t>
  </si>
  <si>
    <t>O S T A T N Í   D O P L Ň U J Í C Í   Ú D A J E</t>
  </si>
  <si>
    <t>Počet členů družstva</t>
  </si>
  <si>
    <t>Počet bytů celkem (byty ve vlastnictví družstva + byty ve správě)</t>
  </si>
  <si>
    <t xml:space="preserve"> - z toho počet bytů ve vlastnictví družstva </t>
  </si>
  <si>
    <t>Průměrná tvorba dlouhodobých záloh na opravy a údržbu na m2 plochy bytu / měsíc (Kč)</t>
  </si>
  <si>
    <t>Celkem zálohy na služby, nájemné a záloha SVJ na správu (včetně tvorby dlouhodobých záloh) za rok (tis. Kč)</t>
  </si>
  <si>
    <t xml:space="preserve"> - z toho tvorba dlouhodobých záloh za rok (tis. Kč)</t>
  </si>
  <si>
    <t>Zůstatek dlouhodbých záloh na opravy a údržbu (tis. Kč)</t>
  </si>
  <si>
    <t>Pohledávky po splatnosti více než 30 dní celkem (tis. Kč)</t>
  </si>
  <si>
    <t xml:space="preserve"> - z toho pohledávky za služby a nájemné po splatnosti více než 30 dní (tis. Kč)</t>
  </si>
  <si>
    <t>Ostatní výnosy (např. příjmy z pronájmu nebytových prostor) (tis. Kč)*</t>
  </si>
  <si>
    <t>Počet dlužníků, kteří dluží déle než 90 dní po splatnosti alespoň 1000 Kč</t>
  </si>
  <si>
    <t xml:space="preserve"> - z toho počet dlužníků (pouze družstevníků), dlužících více než 90 dnů po splatnosti alespoň 1000 Kč</t>
  </si>
  <si>
    <t>Podíl bytových jednotek s novými okny (okna ne starší než 10 let) - v % z celkového počtu**</t>
  </si>
  <si>
    <t>Podíl bytových jednotek se zateplením (zateplení ne starší než 10 let) - v % z celkového počtu**</t>
  </si>
  <si>
    <t>Podíl bytových jednotek s novou střechou (střecha ne starší než 10 let) - v % z celkového počtu**</t>
  </si>
  <si>
    <t>Podíl bytových jednotek s novými rozvody - plyn, voda, (rozvody ne starší než 10 let) - v % z celk. počtu**</t>
  </si>
  <si>
    <t>Podíl bytových jednotek s novými elektro rozvody (rozvody ne starší než 10 let) - v % z celk. počtu**</t>
  </si>
  <si>
    <t>HC address:</t>
  </si>
  <si>
    <t>PSC:</t>
  </si>
  <si>
    <t>ZIP code:</t>
  </si>
  <si>
    <t>HC Name:</t>
  </si>
  <si>
    <t>RATING BD - FORMULÁŘ VSTUPNÍCH DAT - ZKRÁCENÁ VERZE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</si>
  <si>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</si>
  <si>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</si>
  <si>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</si>
  <si>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</si>
  <si>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</si>
  <si>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</si>
  <si>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</si>
  <si>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</si>
  <si>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</si>
  <si>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HC (extra source)</t>
  </si>
  <si>
    <t>Pokyny pro vyplnění vstupního dotazníku projektu RATING BD a SVJ</t>
  </si>
  <si>
    <t>BD01</t>
  </si>
  <si>
    <t>BD02</t>
  </si>
  <si>
    <t>BD03</t>
  </si>
  <si>
    <t>BD04</t>
  </si>
  <si>
    <t>BD05</t>
  </si>
  <si>
    <t>BD06</t>
  </si>
  <si>
    <t>BD07</t>
  </si>
  <si>
    <t>BD08</t>
  </si>
  <si>
    <t>BD09</t>
  </si>
  <si>
    <t>BD10</t>
  </si>
  <si>
    <t>BD11</t>
  </si>
  <si>
    <t>BD12</t>
  </si>
  <si>
    <t>BD13</t>
  </si>
  <si>
    <t>BD14</t>
  </si>
  <si>
    <t>BD15</t>
  </si>
  <si>
    <t>BD16</t>
  </si>
  <si>
    <t>BD17</t>
  </si>
  <si>
    <t>BD18</t>
  </si>
  <si>
    <t>BD19</t>
  </si>
  <si>
    <t>BD20</t>
  </si>
  <si>
    <t>Number of the HC members</t>
  </si>
  <si>
    <t>Total number of the flats</t>
  </si>
  <si>
    <t>Average payment of long-term advances for servising (m2 extent of the flat / month (CZK)</t>
  </si>
  <si>
    <t>Total advances for servis and hire (including generation of the long-term advances) per year (thousand CZK)</t>
  </si>
  <si>
    <t xml:space="preserve"> - from it owned by the HC </t>
  </si>
  <si>
    <t xml:space="preserve"> - from it generation of the long-term advances per year (thousand CZK)</t>
  </si>
  <si>
    <t>Balance of the long-term advances for servising (thousand CZK)</t>
  </si>
  <si>
    <t>Total receivables more then 30 days after maturity (thousand CZK)</t>
  </si>
  <si>
    <t xml:space="preserve"> - from it receivables for servis and hire moe then 30 days after maturity (thousand CZK)</t>
  </si>
  <si>
    <t>Other decrees (e.g. income from freightage of non-residential premises) (thousand CZK)</t>
  </si>
  <si>
    <t>Number of debtors who owe more then 1000 CZK longer then 90 days after maturity</t>
  </si>
  <si>
    <t xml:space="preserve"> - from it number of debtors (HC members) who owe more then 1000 CZK longer then 90 days after maturity</t>
  </si>
  <si>
    <t>Percentage of flats with new windows (not older than 10 yers)</t>
  </si>
  <si>
    <t>Percentage of thermal insulated flats (not older than 10 yers)</t>
  </si>
  <si>
    <t>Percentage of flats with new roof (not older than 10 yers)</t>
  </si>
  <si>
    <t>Percentage of flats with new water and gas distribution (not older than 10 yers)</t>
  </si>
  <si>
    <t>Percentage of flats with new electric power distribution (not older than 10 yers)</t>
  </si>
  <si>
    <t>Okres:</t>
  </si>
  <si>
    <t>Okres</t>
  </si>
  <si>
    <t xml:space="preserve">ř. 002+003+031+063 </t>
  </si>
  <si>
    <t xml:space="preserve">ř. 004+013+023 </t>
  </si>
  <si>
    <t>ř. 005 až 012</t>
  </si>
  <si>
    <t>ř. 014 až 022</t>
  </si>
  <si>
    <t>ř. 024 až 030</t>
  </si>
  <si>
    <t>ř. 032+039+048+058</t>
  </si>
  <si>
    <t>ř. 033 až 038</t>
  </si>
  <si>
    <t>ř. 040 až 047</t>
  </si>
  <si>
    <t>ř. 049 až 057</t>
  </si>
  <si>
    <t>ř. 059 až 062</t>
  </si>
  <si>
    <t>ř. 064 až 066</t>
  </si>
  <si>
    <t>ř. 068+085+118</t>
  </si>
  <si>
    <t>ř.069+073+078+081+084</t>
  </si>
  <si>
    <t>ř. 070 až 072</t>
  </si>
  <si>
    <t>ř. 074 až 077</t>
  </si>
  <si>
    <t>ř. 079+080</t>
  </si>
  <si>
    <t>ř. 082 až 084</t>
  </si>
  <si>
    <t>ř. 086+091+102+114</t>
  </si>
  <si>
    <t>ř.087 až 090</t>
  </si>
  <si>
    <t>ř. 092 až 101</t>
  </si>
  <si>
    <t>ř. 103 až 113</t>
  </si>
  <si>
    <t>ř.115 až 117</t>
  </si>
  <si>
    <t>ř. 119+120</t>
  </si>
  <si>
    <t>ř. 20+21</t>
  </si>
  <si>
    <t>ř. 23 + 24</t>
  </si>
  <si>
    <t>ř. 11-12-17-18+...+27+28-29</t>
  </si>
  <si>
    <t>ř. 34 až 36</t>
  </si>
  <si>
    <t>ř. 31-32+33+37+...+46-47</t>
  </si>
  <si>
    <t>ř. 50+51</t>
  </si>
  <si>
    <t>ř. 30+48-49</t>
  </si>
  <si>
    <t>ř. 30+48+53-54</t>
  </si>
  <si>
    <t>(ř. 02+03+07+12) = ř. 013</t>
  </si>
  <si>
    <t>ř.04 až 06</t>
  </si>
  <si>
    <t>ř. 08 až 11</t>
  </si>
  <si>
    <t>(ř. 14 + 20 + 25) = ř. 001</t>
  </si>
  <si>
    <t>ř. 15 až 19</t>
  </si>
  <si>
    <t>ř. 21 až 24</t>
  </si>
  <si>
    <t>ř. 11-12-13-14+15-16-17+18-19+20-21</t>
  </si>
  <si>
    <t>ř. 23-24+25+26-27+28-29-30+31-32+33-34+35-36</t>
  </si>
  <si>
    <t>ř. 22+37-38</t>
  </si>
  <si>
    <t>ř. 40-41-42</t>
  </si>
  <si>
    <t>ř. 39+43-44</t>
  </si>
  <si>
    <t>ř. 22+37+40-41</t>
  </si>
  <si>
    <t>Požadovaná výše úvěru v tis. Kč</t>
  </si>
  <si>
    <t>Předpokládaná měsíční splátka v tis. Kč</t>
  </si>
  <si>
    <t>BD022</t>
  </si>
  <si>
    <t>BD023</t>
  </si>
  <si>
    <t>Max úvěr 10 let, var. I</t>
  </si>
  <si>
    <t>Max loun 10 years, var. I</t>
  </si>
  <si>
    <t>5%</t>
  </si>
  <si>
    <t>BD024</t>
  </si>
  <si>
    <t>Max úvěr 15 let, var. I</t>
  </si>
  <si>
    <t>Max loun 15 years, var. I</t>
  </si>
  <si>
    <t>BD025</t>
  </si>
  <si>
    <t>Max úvěr 20 let, var. I</t>
  </si>
  <si>
    <t>Max loun 20 years, var. I</t>
  </si>
  <si>
    <t>BD026</t>
  </si>
  <si>
    <t>Max úvěr 10 let, var. II</t>
  </si>
  <si>
    <t>Max loun 10 years, var. II</t>
  </si>
  <si>
    <t>BD027</t>
  </si>
  <si>
    <t>Max úvěr 15 let, var. II</t>
  </si>
  <si>
    <t>Max loun 15 years, var. II</t>
  </si>
  <si>
    <t>BD028</t>
  </si>
  <si>
    <t>Max úvěr 20 let, var. II</t>
  </si>
  <si>
    <t>Max loun 20 years, var. II</t>
  </si>
  <si>
    <t>BD029</t>
  </si>
  <si>
    <t>SVJ 1 = ano / 0 = ne</t>
  </si>
  <si>
    <t>SVJ 1 = yes / 0 = no</t>
  </si>
  <si>
    <t>BD030</t>
  </si>
  <si>
    <t>Required value of loan (thousand CZK)</t>
  </si>
  <si>
    <t>Supposed monthly instalment (thousand CZK)</t>
  </si>
  <si>
    <t>* Ostatními výnosy se rozumí všechny kromě výnosů vzniklých ze zúčtování záloh na služby a nájemného
**Údaje nemusí být zcela přesné, uvádějte prosím alespoň expertní odhad v desítkách procent, např. 10%, 20%, 30%
    V případě nevyplnění těchto položek (ponechání funkce NEDEF), bude uvažován průměrný stav objektů</t>
  </si>
  <si>
    <t>Mail:</t>
  </si>
  <si>
    <t>Požadovaná výše úvěru v tis. Kč - vyplňte v případě, že hodláte v průběhu roku žádat o úvěr</t>
  </si>
  <si>
    <t>Předpokládaná měsíční splátka v tis. Kč - vyplňte v případě, že hodláte v průběhu roku žádat o úvěr</t>
  </si>
  <si>
    <t>v3</t>
  </si>
</sst>
</file>

<file path=xl/styles.xml><?xml version="1.0" encoding="utf-8"?>
<styleSheet xmlns="http://schemas.openxmlformats.org/spreadsheetml/2006/main">
  <numFmts count="4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"/>
    <numFmt numFmtId="173" formatCode="00&quot; &quot;00&quot; &quot;00&quot; &quot;00"/>
    <numFmt numFmtId="174" formatCode="0.0"/>
    <numFmt numFmtId="175" formatCode="0.0000"/>
    <numFmt numFmtId="176" formatCode="#,##0.0"/>
    <numFmt numFmtId="177" formatCode="0.00000"/>
    <numFmt numFmtId="178" formatCode="0.000"/>
    <numFmt numFmtId="179" formatCode="0.000000"/>
    <numFmt numFmtId="180" formatCode="#,##0_ ;[Red]\-#,##0\ "/>
    <numFmt numFmtId="181" formatCode="#,##0.000"/>
    <numFmt numFmtId="182" formatCode="d/m/\r\r\r\r"/>
    <numFmt numFmtId="183" formatCode="d/m/yy"/>
    <numFmt numFmtId="184" formatCode="d/m"/>
    <numFmt numFmtId="185" formatCode="0.0%"/>
    <numFmt numFmtId="186" formatCode="#,##0.0000"/>
    <numFmt numFmtId="187" formatCode="dd/mm/yy"/>
    <numFmt numFmtId="188" formatCode="0.00_ ;[Red]\-0.00\ "/>
    <numFmt numFmtId="189" formatCode="0.0_ ;[Red]\-0.0\ "/>
    <numFmt numFmtId="190" formatCode="0_ ;[Red]\-0\ "/>
    <numFmt numFmtId="191" formatCode="yyyy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405]d\.\ mmmm\ yyyy"/>
    <numFmt numFmtId="197" formatCode="[$-F800]dddd\,\ mmmm\ dd\,\ yyyy"/>
  </numFmts>
  <fonts count="78">
    <font>
      <sz val="10"/>
      <name val="Arial CE"/>
      <family val="0"/>
    </font>
    <font>
      <u val="single"/>
      <sz val="10"/>
      <color indexed="12"/>
      <name val="Arial CE"/>
      <family val="0"/>
    </font>
    <font>
      <b/>
      <sz val="11"/>
      <color indexed="16"/>
      <name val="Arial CE"/>
      <family val="2"/>
    </font>
    <font>
      <b/>
      <sz val="11"/>
      <name val="Arial CE"/>
      <family val="2"/>
    </font>
    <font>
      <b/>
      <sz val="11"/>
      <color indexed="10"/>
      <name val="Arial CE"/>
      <family val="2"/>
    </font>
    <font>
      <sz val="10"/>
      <name val="Arial"/>
      <family val="0"/>
    </font>
    <font>
      <sz val="11"/>
      <name val="Arial CE"/>
      <family val="2"/>
    </font>
    <font>
      <sz val="11"/>
      <color indexed="16"/>
      <name val="Arial CE"/>
      <family val="2"/>
    </font>
    <font>
      <sz val="11"/>
      <color indexed="8"/>
      <name val="Arial CE"/>
      <family val="2"/>
    </font>
    <font>
      <sz val="11"/>
      <name val="Arial Narrow"/>
      <family val="2"/>
    </font>
    <font>
      <b/>
      <sz val="10"/>
      <color indexed="10"/>
      <name val="Arial CE"/>
      <family val="2"/>
    </font>
    <font>
      <b/>
      <sz val="16"/>
      <name val="Arial CE"/>
      <family val="2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name val="Arial CE"/>
      <family val="2"/>
    </font>
    <font>
      <u val="single"/>
      <sz val="10"/>
      <name val="Arial CE"/>
      <family val="2"/>
    </font>
    <font>
      <b/>
      <sz val="12"/>
      <name val="Arial"/>
      <family val="2"/>
    </font>
    <font>
      <b/>
      <sz val="14"/>
      <name val="Arial CE"/>
      <family val="2"/>
    </font>
    <font>
      <b/>
      <sz val="20"/>
      <name val="Verdana"/>
      <family val="2"/>
    </font>
    <font>
      <b/>
      <sz val="14"/>
      <name val="Verdana"/>
      <family val="2"/>
    </font>
    <font>
      <sz val="12"/>
      <name val="Arial CE"/>
      <family val="0"/>
    </font>
    <font>
      <b/>
      <i/>
      <sz val="12"/>
      <color indexed="10"/>
      <name val="Verdana"/>
      <family val="2"/>
    </font>
    <font>
      <sz val="11"/>
      <color indexed="12"/>
      <name val="Arial CE"/>
      <family val="2"/>
    </font>
    <font>
      <b/>
      <sz val="11"/>
      <color indexed="12"/>
      <name val="Arial CE"/>
      <family val="2"/>
    </font>
    <font>
      <b/>
      <sz val="14"/>
      <color indexed="12"/>
      <name val="Verdana"/>
      <family val="2"/>
    </font>
    <font>
      <sz val="10"/>
      <color indexed="12"/>
      <name val="Arial CE"/>
      <family val="0"/>
    </font>
    <font>
      <sz val="10"/>
      <name val="Arial Narrow"/>
      <family val="2"/>
    </font>
    <font>
      <b/>
      <sz val="12"/>
      <name val="Verdana"/>
      <family val="2"/>
    </font>
    <font>
      <b/>
      <sz val="12"/>
      <color indexed="12"/>
      <name val="Verdana"/>
      <family val="2"/>
    </font>
    <font>
      <sz val="12"/>
      <color indexed="12"/>
      <name val="Arial CE"/>
      <family val="0"/>
    </font>
    <font>
      <sz val="9"/>
      <color indexed="10"/>
      <name val="Verdana"/>
      <family val="2"/>
    </font>
    <font>
      <b/>
      <sz val="10"/>
      <name val="Verdana"/>
      <family val="2"/>
    </font>
    <font>
      <sz val="8"/>
      <name val="Arial CE"/>
      <family val="2"/>
    </font>
    <font>
      <b/>
      <sz val="10"/>
      <name val="Arial CE"/>
      <family val="0"/>
    </font>
    <font>
      <i/>
      <sz val="8"/>
      <name val="Arial CE"/>
      <family val="0"/>
    </font>
    <font>
      <sz val="9"/>
      <name val="Arial CE"/>
      <family val="2"/>
    </font>
    <font>
      <b/>
      <sz val="12"/>
      <color indexed="10"/>
      <name val="Arial CE"/>
      <family val="0"/>
    </font>
    <font>
      <i/>
      <sz val="11"/>
      <color indexed="10"/>
      <name val="Arial"/>
      <family val="2"/>
    </font>
    <font>
      <sz val="11"/>
      <color indexed="10"/>
      <name val="Arial CE"/>
      <family val="0"/>
    </font>
    <font>
      <sz val="10"/>
      <name val="Heba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 CE"/>
      <family val="0"/>
    </font>
    <font>
      <sz val="4"/>
      <color indexed="8"/>
      <name val="Arial CE"/>
      <family val="0"/>
    </font>
    <font>
      <b/>
      <sz val="8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</fills>
  <borders count="1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double"/>
      <right style="double"/>
      <top style="medium"/>
      <bottom style="thin"/>
    </border>
    <border>
      <left style="double"/>
      <right style="double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medium"/>
      <bottom style="thin"/>
    </border>
    <border>
      <left style="medium"/>
      <right style="double"/>
      <top style="thin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 style="medium"/>
    </border>
    <border>
      <left style="medium"/>
      <right style="double"/>
      <top style="medium"/>
      <bottom style="medium"/>
    </border>
    <border>
      <left style="medium"/>
      <right style="double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medium"/>
      <right style="double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0" fillId="0" borderId="0">
      <alignment/>
      <protection/>
    </xf>
    <xf numFmtId="0" fontId="6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5" borderId="8" applyNumberFormat="0" applyAlignment="0" applyProtection="0"/>
    <xf numFmtId="0" fontId="75" fillId="26" borderId="8" applyNumberFormat="0" applyAlignment="0" applyProtection="0"/>
    <xf numFmtId="0" fontId="76" fillId="26" borderId="9" applyNumberFormat="0" applyAlignment="0" applyProtection="0"/>
    <xf numFmtId="0" fontId="77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483">
    <xf numFmtId="0" fontId="0" fillId="0" borderId="0" xfId="0" applyAlignment="1">
      <alignment/>
    </xf>
    <xf numFmtId="49" fontId="6" fillId="0" borderId="10" xfId="49" applyNumberFormat="1" applyFont="1" applyFill="1" applyBorder="1" applyAlignment="1" applyProtection="1">
      <alignment horizontal="left"/>
      <protection hidden="1"/>
    </xf>
    <xf numFmtId="49" fontId="6" fillId="0" borderId="11" xfId="49" applyNumberFormat="1" applyFont="1" applyFill="1" applyBorder="1" applyAlignment="1" applyProtection="1">
      <alignment wrapText="1"/>
      <protection hidden="1"/>
    </xf>
    <xf numFmtId="49" fontId="6" fillId="0" borderId="12" xfId="49" applyNumberFormat="1" applyFont="1" applyFill="1" applyBorder="1" applyAlignment="1" applyProtection="1">
      <alignment horizontal="left"/>
      <protection hidden="1"/>
    </xf>
    <xf numFmtId="1" fontId="7" fillId="0" borderId="13" xfId="49" applyNumberFormat="1" applyFont="1" applyFill="1" applyBorder="1" applyAlignment="1" applyProtection="1">
      <alignment vertical="center" wrapText="1"/>
      <protection hidden="1"/>
    </xf>
    <xf numFmtId="49" fontId="6" fillId="0" borderId="14" xfId="49" applyNumberFormat="1" applyFont="1" applyFill="1" applyBorder="1" applyAlignment="1" applyProtection="1">
      <alignment wrapText="1"/>
      <protection hidden="1"/>
    </xf>
    <xf numFmtId="49" fontId="6" fillId="0" borderId="15" xfId="49" applyNumberFormat="1" applyFont="1" applyFill="1" applyBorder="1" applyAlignment="1" applyProtection="1">
      <alignment horizontal="left"/>
      <protection hidden="1"/>
    </xf>
    <xf numFmtId="49" fontId="2" fillId="33" borderId="16" xfId="49" applyNumberFormat="1" applyFont="1" applyFill="1" applyBorder="1" applyAlignment="1" applyProtection="1">
      <alignment horizontal="left" wrapText="1"/>
      <protection hidden="1"/>
    </xf>
    <xf numFmtId="49" fontId="2" fillId="33" borderId="17" xfId="49" applyNumberFormat="1" applyFont="1" applyFill="1" applyBorder="1" applyAlignment="1" applyProtection="1">
      <alignment horizontal="center"/>
      <protection hidden="1"/>
    </xf>
    <xf numFmtId="0" fontId="3" fillId="33" borderId="18" xfId="33" applyFont="1" applyFill="1" applyBorder="1" applyAlignment="1" applyProtection="1">
      <alignment horizontal="center" vertical="center" wrapText="1"/>
      <protection/>
    </xf>
    <xf numFmtId="0" fontId="0" fillId="0" borderId="0" xfId="33" applyFont="1" applyFill="1" applyProtection="1">
      <alignment/>
      <protection/>
    </xf>
    <xf numFmtId="0" fontId="0" fillId="0" borderId="0" xfId="33" applyFont="1" applyProtection="1">
      <alignment/>
      <protection/>
    </xf>
    <xf numFmtId="0" fontId="3" fillId="33" borderId="19" xfId="33" applyFont="1" applyFill="1" applyBorder="1" applyAlignment="1" applyProtection="1">
      <alignment horizontal="center" vertical="center" wrapText="1"/>
      <protection/>
    </xf>
    <xf numFmtId="0" fontId="0" fillId="0" borderId="0" xfId="33" applyFont="1" applyFill="1" applyAlignment="1" applyProtection="1">
      <alignment vertical="center"/>
      <protection/>
    </xf>
    <xf numFmtId="49" fontId="3" fillId="0" borderId="14" xfId="33" applyNumberFormat="1" applyFont="1" applyFill="1" applyBorder="1" applyAlignment="1" applyProtection="1">
      <alignment horizontal="center"/>
      <protection/>
    </xf>
    <xf numFmtId="49" fontId="6" fillId="0" borderId="14" xfId="33" applyNumberFormat="1" applyFont="1" applyFill="1" applyBorder="1" applyAlignment="1" applyProtection="1">
      <alignment horizontal="left" wrapText="1"/>
      <protection/>
    </xf>
    <xf numFmtId="49" fontId="3" fillId="0" borderId="11" xfId="33" applyNumberFormat="1" applyFont="1" applyFill="1" applyBorder="1" applyAlignment="1" applyProtection="1">
      <alignment horizontal="center"/>
      <protection/>
    </xf>
    <xf numFmtId="49" fontId="6" fillId="0" borderId="11" xfId="33" applyNumberFormat="1" applyFont="1" applyFill="1" applyBorder="1" applyAlignment="1" applyProtection="1">
      <alignment horizontal="left" wrapText="1"/>
      <protection/>
    </xf>
    <xf numFmtId="49" fontId="3" fillId="0" borderId="20" xfId="33" applyNumberFormat="1" applyFont="1" applyFill="1" applyBorder="1" applyAlignment="1" applyProtection="1">
      <alignment horizontal="center"/>
      <protection/>
    </xf>
    <xf numFmtId="49" fontId="6" fillId="0" borderId="20" xfId="33" applyNumberFormat="1" applyFont="1" applyFill="1" applyBorder="1" applyAlignment="1" applyProtection="1">
      <alignment horizontal="left" wrapText="1"/>
      <protection/>
    </xf>
    <xf numFmtId="14" fontId="3" fillId="33" borderId="21" xfId="33" applyNumberFormat="1" applyFont="1" applyFill="1" applyBorder="1" applyAlignment="1" applyProtection="1">
      <alignment horizontal="right"/>
      <protection/>
    </xf>
    <xf numFmtId="14" fontId="3" fillId="33" borderId="22" xfId="33" applyNumberFormat="1" applyFont="1" applyFill="1" applyBorder="1" applyAlignment="1" applyProtection="1">
      <alignment horizontal="right"/>
      <protection/>
    </xf>
    <xf numFmtId="49" fontId="6" fillId="0" borderId="0" xfId="33" applyNumberFormat="1" applyFont="1" applyFill="1" applyAlignment="1" applyProtection="1">
      <alignment wrapText="1"/>
      <protection/>
    </xf>
    <xf numFmtId="49" fontId="3" fillId="0" borderId="23" xfId="33" applyNumberFormat="1" applyFont="1" applyFill="1" applyBorder="1" applyAlignment="1" applyProtection="1">
      <alignment horizontal="center"/>
      <protection/>
    </xf>
    <xf numFmtId="0" fontId="0" fillId="0" borderId="0" xfId="33" applyFont="1" applyFill="1" applyBorder="1" applyProtection="1">
      <alignment/>
      <protection/>
    </xf>
    <xf numFmtId="0" fontId="5" fillId="0" borderId="0" xfId="33" applyFont="1" applyProtection="1">
      <alignment/>
      <protection/>
    </xf>
    <xf numFmtId="2" fontId="0" fillId="0" borderId="24" xfId="33" applyNumberFormat="1" applyFont="1" applyFill="1" applyBorder="1" applyProtection="1">
      <alignment/>
      <protection/>
    </xf>
    <xf numFmtId="0" fontId="0" fillId="0" borderId="25" xfId="33" applyFont="1" applyFill="1" applyBorder="1" applyProtection="1">
      <alignment/>
      <protection/>
    </xf>
    <xf numFmtId="0" fontId="0" fillId="0" borderId="25" xfId="33" applyFont="1" applyFill="1" applyBorder="1" applyAlignment="1" applyProtection="1">
      <alignment vertical="center"/>
      <protection/>
    </xf>
    <xf numFmtId="14" fontId="3" fillId="33" borderId="26" xfId="33" applyNumberFormat="1" applyFont="1" applyFill="1" applyBorder="1" applyAlignment="1" applyProtection="1">
      <alignment horizontal="right"/>
      <protection/>
    </xf>
    <xf numFmtId="14" fontId="3" fillId="33" borderId="27" xfId="33" applyNumberFormat="1" applyFont="1" applyFill="1" applyBorder="1" applyAlignment="1" applyProtection="1">
      <alignment horizontal="right"/>
      <protection/>
    </xf>
    <xf numFmtId="0" fontId="6" fillId="0" borderId="10" xfId="33" applyFont="1" applyBorder="1" applyProtection="1">
      <alignment/>
      <protection/>
    </xf>
    <xf numFmtId="2" fontId="0" fillId="0" borderId="0" xfId="33" applyNumberFormat="1" applyFont="1" applyProtection="1">
      <alignment/>
      <protection/>
    </xf>
    <xf numFmtId="0" fontId="9" fillId="0" borderId="0" xfId="33" applyFont="1" applyFill="1" applyBorder="1" applyAlignment="1" applyProtection="1">
      <alignment vertical="center"/>
      <protection/>
    </xf>
    <xf numFmtId="0" fontId="9" fillId="0" borderId="0" xfId="33" applyFont="1" applyFill="1" applyBorder="1" applyAlignment="1" applyProtection="1">
      <alignment horizontal="center" vertical="center"/>
      <protection/>
    </xf>
    <xf numFmtId="0" fontId="9" fillId="0" borderId="0" xfId="33" applyFont="1" applyFill="1" applyBorder="1" applyAlignment="1" applyProtection="1">
      <alignment vertical="center" wrapText="1"/>
      <protection/>
    </xf>
    <xf numFmtId="0" fontId="0" fillId="34" borderId="0" xfId="33" applyFont="1" applyFill="1" applyProtection="1">
      <alignment/>
      <protection/>
    </xf>
    <xf numFmtId="14" fontId="3" fillId="33" borderId="27" xfId="33" applyNumberFormat="1" applyFont="1" applyFill="1" applyBorder="1" applyAlignment="1" applyProtection="1">
      <alignment horizontal="center"/>
      <protection/>
    </xf>
    <xf numFmtId="0" fontId="5" fillId="0" borderId="28" xfId="33" applyFont="1" applyBorder="1" applyProtection="1">
      <alignment/>
      <protection/>
    </xf>
    <xf numFmtId="0" fontId="5" fillId="0" borderId="29" xfId="33" applyFont="1" applyBorder="1" applyProtection="1">
      <alignment/>
      <protection/>
    </xf>
    <xf numFmtId="0" fontId="0" fillId="0" borderId="29" xfId="53" applyBorder="1" applyAlignment="1" applyProtection="1">
      <alignment vertical="center"/>
      <protection/>
    </xf>
    <xf numFmtId="0" fontId="0" fillId="0" borderId="0" xfId="53" applyAlignment="1" applyProtection="1">
      <alignment vertical="center"/>
      <protection/>
    </xf>
    <xf numFmtId="0" fontId="15" fillId="0" borderId="29" xfId="53" applyFont="1" applyBorder="1" applyAlignment="1" applyProtection="1">
      <alignment horizontal="left" vertical="center"/>
      <protection/>
    </xf>
    <xf numFmtId="0" fontId="0" fillId="0" borderId="29" xfId="53" applyFont="1" applyBorder="1" applyAlignment="1" applyProtection="1">
      <alignment vertical="center"/>
      <protection/>
    </xf>
    <xf numFmtId="0" fontId="0" fillId="0" borderId="29" xfId="53" applyBorder="1" applyProtection="1">
      <alignment/>
      <protection/>
    </xf>
    <xf numFmtId="0" fontId="0" fillId="0" borderId="0" xfId="53" applyProtection="1">
      <alignment/>
      <protection/>
    </xf>
    <xf numFmtId="0" fontId="3" fillId="33" borderId="16" xfId="50" applyFont="1" applyFill="1" applyBorder="1" applyProtection="1">
      <alignment/>
      <protection/>
    </xf>
    <xf numFmtId="0" fontId="0" fillId="35" borderId="30" xfId="33" applyFont="1" applyFill="1" applyBorder="1" applyAlignment="1">
      <alignment vertical="center"/>
      <protection/>
    </xf>
    <xf numFmtId="0" fontId="0" fillId="0" borderId="31" xfId="33" applyFont="1" applyFill="1" applyBorder="1" applyAlignment="1" applyProtection="1">
      <alignment horizontal="center"/>
      <protection/>
    </xf>
    <xf numFmtId="0" fontId="18" fillId="33" borderId="32" xfId="50" applyFont="1" applyFill="1" applyBorder="1" applyAlignment="1" applyProtection="1">
      <alignment wrapText="1"/>
      <protection/>
    </xf>
    <xf numFmtId="0" fontId="18" fillId="33" borderId="33" xfId="50" applyFont="1" applyFill="1" applyBorder="1" applyAlignment="1" applyProtection="1">
      <alignment wrapText="1"/>
      <protection/>
    </xf>
    <xf numFmtId="0" fontId="18" fillId="33" borderId="34" xfId="50" applyFont="1" applyFill="1" applyBorder="1" applyAlignment="1" applyProtection="1">
      <alignment wrapText="1"/>
      <protection/>
    </xf>
    <xf numFmtId="49" fontId="6" fillId="0" borderId="35" xfId="49" applyNumberFormat="1" applyFont="1" applyFill="1" applyBorder="1" applyAlignment="1" applyProtection="1">
      <alignment horizontal="left"/>
      <protection hidden="1"/>
    </xf>
    <xf numFmtId="0" fontId="3" fillId="33" borderId="15" xfId="50" applyFont="1" applyFill="1" applyBorder="1" applyProtection="1">
      <alignment/>
      <protection/>
    </xf>
    <xf numFmtId="0" fontId="3" fillId="33" borderId="17" xfId="50" applyFont="1" applyFill="1" applyBorder="1" applyProtection="1">
      <alignment/>
      <protection/>
    </xf>
    <xf numFmtId="0" fontId="4" fillId="0" borderId="36" xfId="33" applyFont="1" applyFill="1" applyBorder="1" applyAlignment="1" applyProtection="1">
      <alignment vertical="center"/>
      <protection/>
    </xf>
    <xf numFmtId="0" fontId="4" fillId="0" borderId="37" xfId="33" applyFont="1" applyFill="1" applyBorder="1" applyAlignment="1" applyProtection="1">
      <alignment vertical="center"/>
      <protection/>
    </xf>
    <xf numFmtId="0" fontId="4" fillId="0" borderId="38" xfId="33" applyFont="1" applyFill="1" applyBorder="1" applyAlignment="1" applyProtection="1">
      <alignment vertical="center"/>
      <protection/>
    </xf>
    <xf numFmtId="1" fontId="2" fillId="0" borderId="38" xfId="49" applyNumberFormat="1" applyFont="1" applyFill="1" applyBorder="1" applyAlignment="1" applyProtection="1">
      <alignment horizontal="center" vertical="center"/>
      <protection hidden="1"/>
    </xf>
    <xf numFmtId="3" fontId="4" fillId="36" borderId="39" xfId="33" applyNumberFormat="1" applyFont="1" applyFill="1" applyBorder="1" applyAlignment="1" applyProtection="1">
      <alignment horizontal="right"/>
      <protection/>
    </xf>
    <xf numFmtId="3" fontId="4" fillId="36" borderId="40" xfId="33" applyNumberFormat="1" applyFont="1" applyFill="1" applyBorder="1" applyAlignment="1" applyProtection="1">
      <alignment horizontal="right"/>
      <protection/>
    </xf>
    <xf numFmtId="0" fontId="3" fillId="0" borderId="35" xfId="33" applyFont="1" applyFill="1" applyBorder="1" applyAlignment="1" applyProtection="1">
      <alignment horizontal="center" vertical="center" wrapText="1"/>
      <protection/>
    </xf>
    <xf numFmtId="1" fontId="3" fillId="0" borderId="41" xfId="49" applyNumberFormat="1" applyFont="1" applyFill="1" applyBorder="1" applyProtection="1">
      <alignment/>
      <protection hidden="1"/>
    </xf>
    <xf numFmtId="1" fontId="3" fillId="0" borderId="42" xfId="49" applyNumberFormat="1" applyFont="1" applyFill="1" applyBorder="1" applyProtection="1">
      <alignment/>
      <protection hidden="1"/>
    </xf>
    <xf numFmtId="49" fontId="3" fillId="0" borderId="42" xfId="49" applyNumberFormat="1" applyFont="1" applyFill="1" applyBorder="1" applyAlignment="1" applyProtection="1">
      <alignment horizontal="center"/>
      <protection hidden="1"/>
    </xf>
    <xf numFmtId="1" fontId="6" fillId="0" borderId="41" xfId="49" applyNumberFormat="1" applyFont="1" applyFill="1" applyBorder="1" applyProtection="1">
      <alignment/>
      <protection hidden="1"/>
    </xf>
    <xf numFmtId="1" fontId="6" fillId="0" borderId="42" xfId="49" applyNumberFormat="1" applyFont="1" applyFill="1" applyBorder="1" applyProtection="1">
      <alignment/>
      <protection hidden="1"/>
    </xf>
    <xf numFmtId="0" fontId="3" fillId="33" borderId="33" xfId="50" applyFont="1" applyFill="1" applyBorder="1" applyProtection="1">
      <alignment/>
      <protection/>
    </xf>
    <xf numFmtId="14" fontId="3" fillId="33" borderId="43" xfId="33" applyNumberFormat="1" applyFont="1" applyFill="1" applyBorder="1" applyAlignment="1" applyProtection="1">
      <alignment horizontal="right"/>
      <protection/>
    </xf>
    <xf numFmtId="14" fontId="3" fillId="33" borderId="44" xfId="33" applyNumberFormat="1" applyFont="1" applyFill="1" applyBorder="1" applyAlignment="1" applyProtection="1">
      <alignment horizontal="right"/>
      <protection/>
    </xf>
    <xf numFmtId="14" fontId="3" fillId="33" borderId="32" xfId="33" applyNumberFormat="1" applyFont="1" applyFill="1" applyBorder="1" applyAlignment="1" applyProtection="1">
      <alignment horizontal="center"/>
      <protection/>
    </xf>
    <xf numFmtId="49" fontId="3" fillId="0" borderId="45" xfId="49" applyNumberFormat="1" applyFont="1" applyFill="1" applyBorder="1" applyAlignment="1" applyProtection="1">
      <alignment horizontal="center"/>
      <protection hidden="1"/>
    </xf>
    <xf numFmtId="1" fontId="8" fillId="0" borderId="41" xfId="49" applyNumberFormat="1" applyFont="1" applyFill="1" applyBorder="1" applyProtection="1">
      <alignment/>
      <protection hidden="1"/>
    </xf>
    <xf numFmtId="1" fontId="8" fillId="0" borderId="42" xfId="49" applyNumberFormat="1" applyFont="1" applyFill="1" applyBorder="1" applyProtection="1">
      <alignment/>
      <protection hidden="1"/>
    </xf>
    <xf numFmtId="0" fontId="14" fillId="0" borderId="42" xfId="33" applyFont="1" applyBorder="1" applyProtection="1">
      <alignment/>
      <protection/>
    </xf>
    <xf numFmtId="0" fontId="6" fillId="0" borderId="46" xfId="33" applyFont="1" applyBorder="1" applyAlignment="1" applyProtection="1">
      <alignment horizontal="center" wrapText="1"/>
      <protection/>
    </xf>
    <xf numFmtId="0" fontId="6" fillId="0" borderId="47" xfId="33" applyFont="1" applyBorder="1" applyAlignment="1" applyProtection="1">
      <alignment/>
      <protection/>
    </xf>
    <xf numFmtId="0" fontId="6" fillId="0" borderId="41" xfId="33" applyFont="1" applyBorder="1" applyProtection="1">
      <alignment/>
      <protection/>
    </xf>
    <xf numFmtId="0" fontId="6" fillId="0" borderId="42" xfId="33" applyFont="1" applyBorder="1" applyProtection="1">
      <alignment/>
      <protection/>
    </xf>
    <xf numFmtId="0" fontId="0" fillId="37" borderId="41" xfId="33" applyFont="1" applyFill="1" applyBorder="1" applyAlignment="1">
      <alignment horizontal="left"/>
      <protection/>
    </xf>
    <xf numFmtId="0" fontId="0" fillId="37" borderId="42" xfId="33" applyFont="1" applyFill="1" applyBorder="1" applyAlignment="1">
      <alignment horizontal="left"/>
      <protection/>
    </xf>
    <xf numFmtId="0" fontId="6" fillId="0" borderId="25" xfId="33" applyFont="1" applyBorder="1" applyProtection="1">
      <alignment/>
      <protection/>
    </xf>
    <xf numFmtId="0" fontId="3" fillId="33" borderId="0" xfId="50" applyFont="1" applyFill="1" applyBorder="1" applyProtection="1">
      <alignment/>
      <protection/>
    </xf>
    <xf numFmtId="0" fontId="3" fillId="33" borderId="48" xfId="50" applyFont="1" applyFill="1" applyBorder="1" applyProtection="1">
      <alignment/>
      <protection/>
    </xf>
    <xf numFmtId="0" fontId="0" fillId="0" borderId="38" xfId="33" applyFont="1" applyBorder="1">
      <alignment/>
      <protection/>
    </xf>
    <xf numFmtId="0" fontId="0" fillId="0" borderId="37" xfId="33" applyFont="1" applyBorder="1">
      <alignment/>
      <protection/>
    </xf>
    <xf numFmtId="0" fontId="4" fillId="0" borderId="49" xfId="33" applyFont="1" applyFill="1" applyBorder="1" applyAlignment="1" applyProtection="1">
      <alignment vertical="center"/>
      <protection/>
    </xf>
    <xf numFmtId="0" fontId="0" fillId="0" borderId="41" xfId="33" applyFont="1" applyBorder="1">
      <alignment/>
      <protection/>
    </xf>
    <xf numFmtId="0" fontId="0" fillId="0" borderId="33" xfId="33" applyFont="1" applyBorder="1">
      <alignment/>
      <protection/>
    </xf>
    <xf numFmtId="0" fontId="0" fillId="0" borderId="34" xfId="33" applyFont="1" applyBorder="1">
      <alignment/>
      <protection/>
    </xf>
    <xf numFmtId="0" fontId="0" fillId="0" borderId="42" xfId="33" applyFont="1" applyBorder="1">
      <alignment/>
      <protection/>
    </xf>
    <xf numFmtId="0" fontId="0" fillId="0" borderId="50" xfId="33" applyFont="1" applyBorder="1">
      <alignment/>
      <protection/>
    </xf>
    <xf numFmtId="0" fontId="0" fillId="0" borderId="51" xfId="33" applyFont="1" applyBorder="1">
      <alignment/>
      <protection/>
    </xf>
    <xf numFmtId="0" fontId="0" fillId="33" borderId="33" xfId="33" applyFont="1" applyFill="1" applyBorder="1">
      <alignment/>
      <protection/>
    </xf>
    <xf numFmtId="0" fontId="0" fillId="33" borderId="34" xfId="33" applyFont="1" applyFill="1" applyBorder="1">
      <alignment/>
      <protection/>
    </xf>
    <xf numFmtId="0" fontId="0" fillId="33" borderId="50" xfId="33" applyFont="1" applyFill="1" applyBorder="1">
      <alignment/>
      <protection/>
    </xf>
    <xf numFmtId="0" fontId="0" fillId="33" borderId="51" xfId="33" applyFont="1" applyFill="1" applyBorder="1">
      <alignment/>
      <protection/>
    </xf>
    <xf numFmtId="3" fontId="4" fillId="36" borderId="39" xfId="33" applyNumberFormat="1" applyFont="1" applyFill="1" applyBorder="1" applyAlignment="1" applyProtection="1">
      <alignment horizontal="right" vertical="center"/>
      <protection/>
    </xf>
    <xf numFmtId="14" fontId="3" fillId="33" borderId="21" xfId="33" applyNumberFormat="1" applyFont="1" applyFill="1" applyBorder="1" applyAlignment="1" applyProtection="1">
      <alignment horizontal="center"/>
      <protection/>
    </xf>
    <xf numFmtId="49" fontId="6" fillId="0" borderId="52" xfId="49" applyNumberFormat="1" applyFont="1" applyFill="1" applyBorder="1" applyAlignment="1" applyProtection="1">
      <alignment horizontal="left"/>
      <protection hidden="1"/>
    </xf>
    <xf numFmtId="0" fontId="0" fillId="0" borderId="52" xfId="33" applyFont="1" applyBorder="1">
      <alignment/>
      <protection/>
    </xf>
    <xf numFmtId="49" fontId="6" fillId="0" borderId="52" xfId="33" applyNumberFormat="1" applyFont="1" applyFill="1" applyBorder="1" applyAlignment="1" applyProtection="1">
      <alignment/>
      <protection/>
    </xf>
    <xf numFmtId="14" fontId="3" fillId="33" borderId="53" xfId="50" applyNumberFormat="1" applyFont="1" applyFill="1" applyBorder="1" applyAlignment="1" applyProtection="1">
      <alignment horizontal="right"/>
      <protection/>
    </xf>
    <xf numFmtId="0" fontId="0" fillId="0" borderId="13" xfId="33" applyFont="1" applyBorder="1">
      <alignment/>
      <protection/>
    </xf>
    <xf numFmtId="14" fontId="3" fillId="33" borderId="22" xfId="50" applyNumberFormat="1" applyFont="1" applyFill="1" applyBorder="1" applyAlignment="1" applyProtection="1">
      <alignment horizontal="right"/>
      <protection/>
    </xf>
    <xf numFmtId="3" fontId="23" fillId="35" borderId="35" xfId="33" applyNumberFormat="1" applyFont="1" applyFill="1" applyBorder="1" applyAlignment="1" applyProtection="1">
      <alignment horizontal="right"/>
      <protection locked="0"/>
    </xf>
    <xf numFmtId="3" fontId="23" fillId="35" borderId="54" xfId="33" applyNumberFormat="1" applyFont="1" applyFill="1" applyBorder="1" applyAlignment="1" applyProtection="1">
      <alignment horizontal="right"/>
      <protection locked="0"/>
    </xf>
    <xf numFmtId="3" fontId="24" fillId="35" borderId="35" xfId="33" applyNumberFormat="1" applyFont="1" applyFill="1" applyBorder="1" applyAlignment="1" applyProtection="1">
      <alignment horizontal="right"/>
      <protection locked="0"/>
    </xf>
    <xf numFmtId="3" fontId="24" fillId="35" borderId="54" xfId="33" applyNumberFormat="1" applyFont="1" applyFill="1" applyBorder="1" applyAlignment="1" applyProtection="1">
      <alignment horizontal="right"/>
      <protection locked="0"/>
    </xf>
    <xf numFmtId="3" fontId="23" fillId="35" borderId="55" xfId="33" applyNumberFormat="1" applyFont="1" applyFill="1" applyBorder="1" applyAlignment="1" applyProtection="1">
      <alignment horizontal="right"/>
      <protection locked="0"/>
    </xf>
    <xf numFmtId="3" fontId="23" fillId="35" borderId="56" xfId="33" applyNumberFormat="1" applyFont="1" applyFill="1" applyBorder="1" applyAlignment="1" applyProtection="1">
      <alignment horizontal="right"/>
      <protection locked="0"/>
    </xf>
    <xf numFmtId="3" fontId="23" fillId="35" borderId="35" xfId="50" applyNumberFormat="1" applyFont="1" applyFill="1" applyBorder="1" applyAlignment="1" applyProtection="1">
      <alignment horizontal="right"/>
      <protection locked="0"/>
    </xf>
    <xf numFmtId="3" fontId="24" fillId="35" borderId="35" xfId="50" applyNumberFormat="1" applyFont="1" applyFill="1" applyBorder="1" applyAlignment="1" applyProtection="1">
      <alignment horizontal="right"/>
      <protection locked="0"/>
    </xf>
    <xf numFmtId="3" fontId="23" fillId="35" borderId="55" xfId="50" applyNumberFormat="1" applyFont="1" applyFill="1" applyBorder="1" applyAlignment="1" applyProtection="1">
      <alignment horizontal="right"/>
      <protection locked="0"/>
    </xf>
    <xf numFmtId="3" fontId="24" fillId="36" borderId="47" xfId="33" applyNumberFormat="1" applyFont="1" applyFill="1" applyBorder="1" applyAlignment="1" applyProtection="1">
      <alignment horizontal="center"/>
      <protection locked="0"/>
    </xf>
    <xf numFmtId="14" fontId="24" fillId="35" borderId="22" xfId="33" applyNumberFormat="1" applyFont="1" applyFill="1" applyBorder="1" applyAlignment="1" applyProtection="1">
      <alignment horizontal="right"/>
      <protection locked="0"/>
    </xf>
    <xf numFmtId="14" fontId="25" fillId="35" borderId="57" xfId="33" applyNumberFormat="1" applyFont="1" applyFill="1" applyBorder="1" applyAlignment="1" applyProtection="1">
      <alignment horizontal="right" vertical="center"/>
      <protection locked="0"/>
    </xf>
    <xf numFmtId="0" fontId="0" fillId="0" borderId="0" xfId="33" applyFont="1" applyProtection="1">
      <alignment/>
      <protection/>
    </xf>
    <xf numFmtId="0" fontId="0" fillId="0" borderId="0" xfId="33" applyFont="1" applyFill="1" applyBorder="1" applyAlignment="1" applyProtection="1">
      <alignment vertical="center"/>
      <protection locked="0"/>
    </xf>
    <xf numFmtId="0" fontId="0" fillId="0" borderId="0" xfId="33" applyFont="1" applyProtection="1">
      <alignment/>
      <protection locked="0"/>
    </xf>
    <xf numFmtId="0" fontId="0" fillId="0" borderId="0" xfId="33" applyFont="1" applyFill="1" applyProtection="1">
      <alignment/>
      <protection/>
    </xf>
    <xf numFmtId="3" fontId="3" fillId="36" borderId="57" xfId="33" applyNumberFormat="1" applyFont="1" applyFill="1" applyBorder="1" applyAlignment="1" applyProtection="1">
      <alignment horizontal="center"/>
      <protection/>
    </xf>
    <xf numFmtId="14" fontId="3" fillId="0" borderId="21" xfId="33" applyNumberFormat="1" applyFont="1" applyFill="1" applyBorder="1" applyAlignment="1" applyProtection="1">
      <alignment horizontal="right"/>
      <protection/>
    </xf>
    <xf numFmtId="14" fontId="3" fillId="0" borderId="43" xfId="33" applyNumberFormat="1" applyFont="1" applyFill="1" applyBorder="1" applyAlignment="1" applyProtection="1">
      <alignment horizontal="right"/>
      <protection/>
    </xf>
    <xf numFmtId="0" fontId="0" fillId="0" borderId="58" xfId="33" applyFont="1" applyFill="1" applyBorder="1" applyAlignment="1" applyProtection="1">
      <alignment vertical="center"/>
      <protection/>
    </xf>
    <xf numFmtId="0" fontId="0" fillId="0" borderId="0" xfId="33" applyFont="1" applyFill="1" applyBorder="1" applyAlignment="1" applyProtection="1">
      <alignment vertical="center"/>
      <protection/>
    </xf>
    <xf numFmtId="3" fontId="23" fillId="35" borderId="35" xfId="33" applyNumberFormat="1" applyFont="1" applyFill="1" applyBorder="1" applyAlignment="1" applyProtection="1">
      <alignment vertical="center"/>
      <protection locked="0"/>
    </xf>
    <xf numFmtId="0" fontId="0" fillId="0" borderId="0" xfId="33" applyFont="1" applyFill="1" applyBorder="1">
      <alignment/>
      <protection/>
    </xf>
    <xf numFmtId="0" fontId="26" fillId="35" borderId="0" xfId="33" applyFont="1" applyFill="1" applyBorder="1" applyAlignment="1" applyProtection="1">
      <alignment/>
      <protection locked="0"/>
    </xf>
    <xf numFmtId="0" fontId="29" fillId="0" borderId="0" xfId="33" applyFont="1" applyFill="1" applyBorder="1" applyAlignment="1" applyProtection="1">
      <alignment horizontal="right"/>
      <protection/>
    </xf>
    <xf numFmtId="0" fontId="0" fillId="0" borderId="35" xfId="33" applyFont="1" applyBorder="1">
      <alignment/>
      <protection/>
    </xf>
    <xf numFmtId="0" fontId="0" fillId="0" borderId="16" xfId="33" applyFont="1" applyBorder="1">
      <alignment/>
      <protection/>
    </xf>
    <xf numFmtId="0" fontId="0" fillId="0" borderId="0" xfId="33" applyFont="1" applyBorder="1" applyProtection="1">
      <alignment/>
      <protection/>
    </xf>
    <xf numFmtId="0" fontId="0" fillId="0" borderId="0" xfId="33" applyFont="1" applyProtection="1">
      <alignment/>
      <protection hidden="1"/>
    </xf>
    <xf numFmtId="0" fontId="33" fillId="33" borderId="23" xfId="52" applyFont="1" applyFill="1" applyBorder="1">
      <alignment/>
      <protection/>
    </xf>
    <xf numFmtId="1" fontId="34" fillId="33" borderId="59" xfId="52" applyNumberFormat="1" applyFont="1" applyFill="1" applyBorder="1">
      <alignment/>
      <protection/>
    </xf>
    <xf numFmtId="1" fontId="3" fillId="33" borderId="33" xfId="49" applyNumberFormat="1" applyFont="1" applyFill="1" applyBorder="1" applyProtection="1">
      <alignment/>
      <protection hidden="1"/>
    </xf>
    <xf numFmtId="1" fontId="3" fillId="33" borderId="34" xfId="49" applyNumberFormat="1" applyFont="1" applyFill="1" applyBorder="1" applyProtection="1">
      <alignment/>
      <protection hidden="1"/>
    </xf>
    <xf numFmtId="49" fontId="3" fillId="33" borderId="42" xfId="49" applyNumberFormat="1" applyFont="1" applyFill="1" applyBorder="1" applyAlignment="1" applyProtection="1">
      <alignment horizontal="center"/>
      <protection hidden="1"/>
    </xf>
    <xf numFmtId="49" fontId="6" fillId="33" borderId="11" xfId="49" applyNumberFormat="1" applyFont="1" applyFill="1" applyBorder="1" applyAlignment="1" applyProtection="1">
      <alignment wrapText="1"/>
      <protection hidden="1"/>
    </xf>
    <xf numFmtId="49" fontId="6" fillId="33" borderId="10" xfId="49" applyNumberFormat="1" applyFont="1" applyFill="1" applyBorder="1" applyAlignment="1" applyProtection="1">
      <alignment horizontal="left"/>
      <protection hidden="1"/>
    </xf>
    <xf numFmtId="3" fontId="3" fillId="33" borderId="21" xfId="33" applyNumberFormat="1" applyFont="1" applyFill="1" applyBorder="1" applyAlignment="1" applyProtection="1">
      <alignment/>
      <protection/>
    </xf>
    <xf numFmtId="0" fontId="33" fillId="0" borderId="11" xfId="52" applyFont="1" applyBorder="1" applyAlignment="1">
      <alignment/>
      <protection/>
    </xf>
    <xf numFmtId="0" fontId="33" fillId="33" borderId="11" xfId="52" applyFont="1" applyFill="1" applyBorder="1">
      <alignment/>
      <protection/>
    </xf>
    <xf numFmtId="1" fontId="34" fillId="33" borderId="60" xfId="52" applyNumberFormat="1" applyFont="1" applyFill="1" applyBorder="1">
      <alignment/>
      <protection/>
    </xf>
    <xf numFmtId="1" fontId="3" fillId="33" borderId="41" xfId="49" applyNumberFormat="1" applyFont="1" applyFill="1" applyBorder="1" applyProtection="1">
      <alignment/>
      <protection hidden="1"/>
    </xf>
    <xf numFmtId="1" fontId="3" fillId="33" borderId="42" xfId="49" applyNumberFormat="1" applyFont="1" applyFill="1" applyBorder="1" applyProtection="1">
      <alignment/>
      <protection hidden="1"/>
    </xf>
    <xf numFmtId="3" fontId="3" fillId="33" borderId="35" xfId="33" applyNumberFormat="1" applyFont="1" applyFill="1" applyBorder="1" applyAlignment="1" applyProtection="1">
      <alignment vertical="center"/>
      <protection/>
    </xf>
    <xf numFmtId="3" fontId="3" fillId="33" borderId="54" xfId="33" applyNumberFormat="1" applyFont="1" applyFill="1" applyBorder="1" applyAlignment="1" applyProtection="1">
      <alignment vertical="center"/>
      <protection/>
    </xf>
    <xf numFmtId="0" fontId="33" fillId="0" borderId="11" xfId="52" applyFont="1" applyBorder="1">
      <alignment/>
      <protection/>
    </xf>
    <xf numFmtId="1" fontId="0" fillId="0" borderId="60" xfId="52" applyNumberFormat="1" applyFont="1" applyBorder="1">
      <alignment/>
      <protection/>
    </xf>
    <xf numFmtId="1" fontId="0" fillId="0" borderId="60" xfId="49" applyNumberFormat="1" applyFont="1" applyFill="1" applyBorder="1" applyProtection="1">
      <alignment/>
      <protection hidden="1"/>
    </xf>
    <xf numFmtId="1" fontId="0" fillId="0" borderId="60" xfId="52" applyNumberFormat="1" applyFont="1" applyFill="1" applyBorder="1">
      <alignment/>
      <protection/>
    </xf>
    <xf numFmtId="0" fontId="33" fillId="0" borderId="11" xfId="52" applyFont="1" applyFill="1" applyBorder="1">
      <alignment/>
      <protection/>
    </xf>
    <xf numFmtId="0" fontId="3" fillId="0" borderId="32" xfId="50" applyFont="1" applyFill="1" applyBorder="1" applyProtection="1">
      <alignment/>
      <protection/>
    </xf>
    <xf numFmtId="0" fontId="3" fillId="0" borderId="33" xfId="50" applyFont="1" applyFill="1" applyBorder="1" applyProtection="1">
      <alignment/>
      <protection/>
    </xf>
    <xf numFmtId="0" fontId="3" fillId="0" borderId="34" xfId="50" applyFont="1" applyFill="1" applyBorder="1" applyProtection="1">
      <alignment/>
      <protection/>
    </xf>
    <xf numFmtId="49" fontId="6" fillId="33" borderId="11" xfId="49" applyNumberFormat="1" applyFont="1" applyFill="1" applyBorder="1" applyAlignment="1" applyProtection="1">
      <alignment horizontal="left" wrapText="1"/>
      <protection hidden="1"/>
    </xf>
    <xf numFmtId="1" fontId="34" fillId="0" borderId="60" xfId="52" applyNumberFormat="1" applyFont="1" applyBorder="1">
      <alignment/>
      <protection/>
    </xf>
    <xf numFmtId="1" fontId="34" fillId="33" borderId="60" xfId="52" applyNumberFormat="1" applyFont="1" applyFill="1" applyBorder="1" applyAlignment="1">
      <alignment vertical="center"/>
      <protection/>
    </xf>
    <xf numFmtId="14" fontId="3" fillId="33" borderId="22" xfId="33" applyNumberFormat="1" applyFont="1" applyFill="1" applyBorder="1" applyAlignment="1" applyProtection="1">
      <alignment horizontal="center"/>
      <protection/>
    </xf>
    <xf numFmtId="0" fontId="33" fillId="0" borderId="23" xfId="52" applyFont="1" applyBorder="1" applyAlignment="1">
      <alignment horizontal="center"/>
      <protection/>
    </xf>
    <xf numFmtId="0" fontId="0" fillId="0" borderId="59" xfId="52" applyFont="1" applyBorder="1">
      <alignment/>
      <protection/>
    </xf>
    <xf numFmtId="1" fontId="6" fillId="0" borderId="33" xfId="49" applyNumberFormat="1" applyFont="1" applyFill="1" applyBorder="1" applyProtection="1">
      <alignment/>
      <protection hidden="1"/>
    </xf>
    <xf numFmtId="1" fontId="6" fillId="0" borderId="34" xfId="49" applyNumberFormat="1" applyFont="1" applyFill="1" applyBorder="1" applyProtection="1">
      <alignment/>
      <protection hidden="1"/>
    </xf>
    <xf numFmtId="0" fontId="33" fillId="0" borderId="11" xfId="52" applyFont="1" applyBorder="1" applyAlignment="1">
      <alignment horizontal="left"/>
      <protection/>
    </xf>
    <xf numFmtId="0" fontId="0" fillId="0" borderId="60" xfId="52" applyFont="1" applyBorder="1">
      <alignment/>
      <protection/>
    </xf>
    <xf numFmtId="0" fontId="33" fillId="33" borderId="11" xfId="52" applyFont="1" applyFill="1" applyBorder="1" applyAlignment="1">
      <alignment horizontal="center"/>
      <protection/>
    </xf>
    <xf numFmtId="0" fontId="34" fillId="33" borderId="60" xfId="52" applyFont="1" applyFill="1" applyBorder="1">
      <alignment/>
      <protection/>
    </xf>
    <xf numFmtId="0" fontId="33" fillId="0" borderId="11" xfId="52" applyFont="1" applyBorder="1" applyAlignment="1">
      <alignment horizontal="right"/>
      <protection/>
    </xf>
    <xf numFmtId="0" fontId="33" fillId="0" borderId="11" xfId="52" applyFont="1" applyFill="1" applyBorder="1" applyAlignment="1">
      <alignment horizontal="right"/>
      <protection/>
    </xf>
    <xf numFmtId="0" fontId="0" fillId="0" borderId="60" xfId="52" applyFont="1" applyFill="1" applyBorder="1">
      <alignment/>
      <protection/>
    </xf>
    <xf numFmtId="1" fontId="6" fillId="33" borderId="41" xfId="49" applyNumberFormat="1" applyFont="1" applyFill="1" applyBorder="1" applyProtection="1">
      <alignment/>
      <protection hidden="1"/>
    </xf>
    <xf numFmtId="1" fontId="6" fillId="33" borderId="42" xfId="49" applyNumberFormat="1" applyFont="1" applyFill="1" applyBorder="1" applyProtection="1">
      <alignment/>
      <protection hidden="1"/>
    </xf>
    <xf numFmtId="0" fontId="35" fillId="0" borderId="11" xfId="52" applyFont="1" applyBorder="1" applyAlignment="1">
      <alignment horizontal="left"/>
      <protection/>
    </xf>
    <xf numFmtId="0" fontId="33" fillId="0" borderId="11" xfId="52" applyFont="1" applyBorder="1" applyAlignment="1">
      <alignment horizontal="center"/>
      <protection/>
    </xf>
    <xf numFmtId="0" fontId="34" fillId="33" borderId="60" xfId="52" applyFont="1" applyFill="1" applyBorder="1" applyAlignment="1">
      <alignment vertical="center"/>
      <protection/>
    </xf>
    <xf numFmtId="3" fontId="3" fillId="33" borderId="35" xfId="33" applyNumberFormat="1" applyFont="1" applyFill="1" applyBorder="1" applyAlignment="1" applyProtection="1">
      <alignment vertical="center"/>
      <protection/>
    </xf>
    <xf numFmtId="0" fontId="33" fillId="33" borderId="61" xfId="52" applyFont="1" applyFill="1" applyBorder="1" applyAlignment="1">
      <alignment horizontal="center"/>
      <protection/>
    </xf>
    <xf numFmtId="0" fontId="34" fillId="33" borderId="62" xfId="52" applyFont="1" applyFill="1" applyBorder="1">
      <alignment/>
      <protection/>
    </xf>
    <xf numFmtId="1" fontId="3" fillId="33" borderId="50" xfId="49" applyNumberFormat="1" applyFont="1" applyFill="1" applyBorder="1" applyProtection="1">
      <alignment/>
      <protection hidden="1"/>
    </xf>
    <xf numFmtId="1" fontId="3" fillId="33" borderId="51" xfId="49" applyNumberFormat="1" applyFont="1" applyFill="1" applyBorder="1" applyProtection="1">
      <alignment/>
      <protection hidden="1"/>
    </xf>
    <xf numFmtId="49" fontId="3" fillId="33" borderId="51" xfId="49" applyNumberFormat="1" applyFont="1" applyFill="1" applyBorder="1" applyAlignment="1" applyProtection="1">
      <alignment horizontal="center"/>
      <protection hidden="1"/>
    </xf>
    <xf numFmtId="49" fontId="6" fillId="33" borderId="61" xfId="49" applyNumberFormat="1" applyFont="1" applyFill="1" applyBorder="1" applyAlignment="1" applyProtection="1">
      <alignment wrapText="1"/>
      <protection hidden="1"/>
    </xf>
    <xf numFmtId="3" fontId="3" fillId="33" borderId="63" xfId="33" applyNumberFormat="1" applyFont="1" applyFill="1" applyBorder="1" applyAlignment="1" applyProtection="1">
      <alignment vertical="center"/>
      <protection/>
    </xf>
    <xf numFmtId="3" fontId="3" fillId="33" borderId="64" xfId="33" applyNumberFormat="1" applyFont="1" applyFill="1" applyBorder="1" applyAlignment="1" applyProtection="1">
      <alignment vertical="center"/>
      <protection/>
    </xf>
    <xf numFmtId="49" fontId="6" fillId="0" borderId="22" xfId="49" applyNumberFormat="1" applyFont="1" applyFill="1" applyBorder="1" applyAlignment="1" applyProtection="1">
      <alignment horizontal="left"/>
      <protection hidden="1"/>
    </xf>
    <xf numFmtId="0" fontId="6" fillId="0" borderId="11" xfId="33" applyFont="1" applyFill="1" applyBorder="1" applyProtection="1">
      <alignment/>
      <protection/>
    </xf>
    <xf numFmtId="3" fontId="3" fillId="0" borderId="33" xfId="50" applyNumberFormat="1" applyFont="1" applyFill="1" applyBorder="1" applyProtection="1">
      <alignment/>
      <protection/>
    </xf>
    <xf numFmtId="3" fontId="3" fillId="33" borderId="21" xfId="50" applyNumberFormat="1" applyFont="1" applyFill="1" applyBorder="1" applyAlignment="1" applyProtection="1">
      <alignment/>
      <protection/>
    </xf>
    <xf numFmtId="3" fontId="6" fillId="0" borderId="41" xfId="50" applyNumberFormat="1" applyFont="1" applyFill="1" applyBorder="1" applyProtection="1">
      <alignment/>
      <protection/>
    </xf>
    <xf numFmtId="3" fontId="3" fillId="0" borderId="65" xfId="50" applyNumberFormat="1" applyFont="1" applyFill="1" applyBorder="1" applyProtection="1">
      <alignment/>
      <protection/>
    </xf>
    <xf numFmtId="3" fontId="3" fillId="33" borderId="35" xfId="50" applyNumberFormat="1" applyFont="1" applyFill="1" applyBorder="1" applyAlignment="1" applyProtection="1">
      <alignment/>
      <protection/>
    </xf>
    <xf numFmtId="3" fontId="3" fillId="0" borderId="41" xfId="50" applyNumberFormat="1" applyFont="1" applyFill="1" applyBorder="1" applyProtection="1">
      <alignment/>
      <protection/>
    </xf>
    <xf numFmtId="3" fontId="24" fillId="35" borderId="35" xfId="50" applyNumberFormat="1" applyFont="1" applyFill="1" applyBorder="1" applyAlignment="1" applyProtection="1">
      <alignment horizontal="right"/>
      <protection locked="0"/>
    </xf>
    <xf numFmtId="2" fontId="6" fillId="0" borderId="11" xfId="33" applyNumberFormat="1" applyFont="1" applyFill="1" applyBorder="1" applyProtection="1">
      <alignment/>
      <protection/>
    </xf>
    <xf numFmtId="0" fontId="3" fillId="33" borderId="50" xfId="50" applyFont="1" applyFill="1" applyBorder="1" applyProtection="1">
      <alignment/>
      <protection/>
    </xf>
    <xf numFmtId="0" fontId="0" fillId="0" borderId="11" xfId="33" applyFont="1" applyBorder="1">
      <alignment/>
      <protection/>
    </xf>
    <xf numFmtId="0" fontId="18" fillId="33" borderId="33" xfId="50" applyFont="1" applyFill="1" applyBorder="1" applyAlignment="1" applyProtection="1">
      <alignment horizontal="left" vertical="center" wrapText="1"/>
      <protection/>
    </xf>
    <xf numFmtId="0" fontId="0" fillId="0" borderId="11" xfId="33" applyFont="1" applyBorder="1" applyAlignment="1">
      <alignment horizontal="center"/>
      <protection/>
    </xf>
    <xf numFmtId="3" fontId="6" fillId="0" borderId="33" xfId="50" applyNumberFormat="1" applyFont="1" applyFill="1" applyBorder="1" applyProtection="1">
      <alignment/>
      <protection/>
    </xf>
    <xf numFmtId="0" fontId="0" fillId="0" borderId="11" xfId="33" applyFont="1" applyBorder="1" applyAlignment="1">
      <alignment horizontal="right"/>
      <protection/>
    </xf>
    <xf numFmtId="0" fontId="0" fillId="0" borderId="11" xfId="33" applyFont="1" applyBorder="1" applyAlignment="1">
      <alignment horizontal="left"/>
      <protection/>
    </xf>
    <xf numFmtId="49" fontId="36" fillId="0" borderId="11" xfId="33" applyNumberFormat="1" applyFont="1" applyFill="1" applyBorder="1" applyAlignment="1" applyProtection="1">
      <alignment horizontal="left" wrapText="1"/>
      <protection/>
    </xf>
    <xf numFmtId="3" fontId="23" fillId="35" borderId="35" xfId="50" applyNumberFormat="1" applyFont="1" applyFill="1" applyBorder="1" applyAlignment="1" applyProtection="1">
      <alignment horizontal="right"/>
      <protection locked="0"/>
    </xf>
    <xf numFmtId="3" fontId="3" fillId="0" borderId="50" xfId="50" applyNumberFormat="1" applyFont="1" applyFill="1" applyBorder="1" applyProtection="1">
      <alignment/>
      <protection/>
    </xf>
    <xf numFmtId="3" fontId="3" fillId="33" borderId="22" xfId="50" applyNumberFormat="1" applyFont="1" applyFill="1" applyBorder="1" applyAlignment="1" applyProtection="1">
      <alignment/>
      <protection/>
    </xf>
    <xf numFmtId="0" fontId="4" fillId="0" borderId="66" xfId="33" applyFont="1" applyFill="1" applyBorder="1" applyAlignment="1" applyProtection="1">
      <alignment vertical="center"/>
      <protection/>
    </xf>
    <xf numFmtId="49" fontId="6" fillId="0" borderId="63" xfId="33" applyNumberFormat="1" applyFont="1" applyFill="1" applyBorder="1" applyAlignment="1" applyProtection="1">
      <alignment/>
      <protection/>
    </xf>
    <xf numFmtId="0" fontId="0" fillId="35" borderId="0" xfId="33" applyFont="1" applyFill="1" applyProtection="1">
      <alignment/>
      <protection hidden="1"/>
    </xf>
    <xf numFmtId="3" fontId="24" fillId="35" borderId="35" xfId="33" applyNumberFormat="1" applyFont="1" applyFill="1" applyBorder="1" applyAlignment="1" applyProtection="1">
      <alignment vertical="center"/>
      <protection locked="0"/>
    </xf>
    <xf numFmtId="3" fontId="24" fillId="35" borderId="54" xfId="33" applyNumberFormat="1" applyFont="1" applyFill="1" applyBorder="1" applyAlignment="1" applyProtection="1">
      <alignment vertical="center"/>
      <protection locked="0"/>
    </xf>
    <xf numFmtId="3" fontId="23" fillId="35" borderId="54" xfId="33" applyNumberFormat="1" applyFont="1" applyFill="1" applyBorder="1" applyAlignment="1" applyProtection="1">
      <alignment vertical="center"/>
      <protection locked="0"/>
    </xf>
    <xf numFmtId="1" fontId="7" fillId="0" borderId="36" xfId="49" applyNumberFormat="1" applyFont="1" applyFill="1" applyBorder="1" applyAlignment="1" applyProtection="1">
      <alignment horizontal="center" vertical="center"/>
      <protection hidden="1"/>
    </xf>
    <xf numFmtId="3" fontId="4" fillId="36" borderId="67" xfId="33" applyNumberFormat="1" applyFont="1" applyFill="1" applyBorder="1" applyAlignment="1" applyProtection="1">
      <alignment horizontal="right" vertical="center"/>
      <protection/>
    </xf>
    <xf numFmtId="3" fontId="3" fillId="33" borderId="26" xfId="50" applyNumberFormat="1" applyFont="1" applyFill="1" applyBorder="1" applyAlignment="1" applyProtection="1">
      <alignment/>
      <protection/>
    </xf>
    <xf numFmtId="3" fontId="23" fillId="35" borderId="68" xfId="50" applyNumberFormat="1" applyFont="1" applyFill="1" applyBorder="1" applyAlignment="1" applyProtection="1">
      <alignment horizontal="right"/>
      <protection locked="0"/>
    </xf>
    <xf numFmtId="3" fontId="3" fillId="33" borderId="68" xfId="50" applyNumberFormat="1" applyFont="1" applyFill="1" applyBorder="1" applyAlignment="1" applyProtection="1">
      <alignment/>
      <protection/>
    </xf>
    <xf numFmtId="3" fontId="24" fillId="35" borderId="68" xfId="50" applyNumberFormat="1" applyFont="1" applyFill="1" applyBorder="1" applyAlignment="1" applyProtection="1">
      <alignment horizontal="right"/>
      <protection locked="0"/>
    </xf>
    <xf numFmtId="3" fontId="24" fillId="35" borderId="68" xfId="50" applyNumberFormat="1" applyFont="1" applyFill="1" applyBorder="1" applyAlignment="1" applyProtection="1">
      <alignment horizontal="right"/>
      <protection locked="0"/>
    </xf>
    <xf numFmtId="3" fontId="23" fillId="35" borderId="68" xfId="50" applyNumberFormat="1" applyFont="1" applyFill="1" applyBorder="1" applyAlignment="1" applyProtection="1">
      <alignment horizontal="right"/>
      <protection locked="0"/>
    </xf>
    <xf numFmtId="3" fontId="3" fillId="33" borderId="27" xfId="50" applyNumberFormat="1" applyFont="1" applyFill="1" applyBorder="1" applyAlignment="1" applyProtection="1">
      <alignment/>
      <protection/>
    </xf>
    <xf numFmtId="14" fontId="24" fillId="35" borderId="27" xfId="33" applyNumberFormat="1" applyFont="1" applyFill="1" applyBorder="1" applyAlignment="1" applyProtection="1">
      <alignment horizontal="right"/>
      <protection locked="0"/>
    </xf>
    <xf numFmtId="0" fontId="6" fillId="0" borderId="69" xfId="33" applyFont="1" applyFill="1" applyBorder="1" applyAlignment="1" applyProtection="1">
      <alignment vertical="center"/>
      <protection/>
    </xf>
    <xf numFmtId="0" fontId="20" fillId="38" borderId="0" xfId="33" applyFont="1" applyFill="1" applyBorder="1" applyAlignment="1" applyProtection="1">
      <alignment horizontal="right" vertical="center"/>
      <protection/>
    </xf>
    <xf numFmtId="0" fontId="28" fillId="38" borderId="0" xfId="33" applyFont="1" applyFill="1" applyBorder="1" applyAlignment="1" applyProtection="1">
      <alignment horizontal="right" vertical="center"/>
      <protection/>
    </xf>
    <xf numFmtId="0" fontId="20" fillId="38" borderId="0" xfId="33" applyFont="1" applyFill="1" applyBorder="1" applyAlignment="1" applyProtection="1">
      <alignment vertical="center"/>
      <protection/>
    </xf>
    <xf numFmtId="0" fontId="25" fillId="35" borderId="70" xfId="33" applyFont="1" applyFill="1" applyBorder="1" applyAlignment="1" applyProtection="1">
      <alignment horizontal="right" vertical="center"/>
      <protection locked="0"/>
    </xf>
    <xf numFmtId="0" fontId="6" fillId="0" borderId="0" xfId="33" applyFont="1" applyFill="1" applyBorder="1" applyAlignment="1" applyProtection="1">
      <alignment vertical="center"/>
      <protection/>
    </xf>
    <xf numFmtId="3" fontId="24" fillId="35" borderId="68" xfId="50" applyNumberFormat="1" applyFont="1" applyFill="1" applyBorder="1" applyAlignment="1" applyProtection="1">
      <alignment/>
      <protection locked="0"/>
    </xf>
    <xf numFmtId="3" fontId="24" fillId="35" borderId="35" xfId="50" applyNumberFormat="1" applyFont="1" applyFill="1" applyBorder="1" applyAlignment="1" applyProtection="1">
      <alignment/>
      <protection locked="0"/>
    </xf>
    <xf numFmtId="0" fontId="0" fillId="0" borderId="58" xfId="33" applyFont="1" applyBorder="1">
      <alignment/>
      <protection/>
    </xf>
    <xf numFmtId="0" fontId="0" fillId="0" borderId="53" xfId="33" applyFont="1" applyBorder="1">
      <alignment/>
      <protection/>
    </xf>
    <xf numFmtId="0" fontId="6" fillId="0" borderId="14" xfId="33" applyFont="1" applyFill="1" applyBorder="1" applyAlignment="1" applyProtection="1">
      <alignment horizontal="right" vertical="center"/>
      <protection/>
    </xf>
    <xf numFmtId="1" fontId="0" fillId="0" borderId="10" xfId="49" applyNumberFormat="1" applyFont="1" applyFill="1" applyBorder="1" applyProtection="1">
      <alignment/>
      <protection hidden="1"/>
    </xf>
    <xf numFmtId="0" fontId="6" fillId="37" borderId="10" xfId="33" applyFont="1" applyFill="1" applyBorder="1" applyAlignment="1">
      <alignment horizontal="left"/>
      <protection/>
    </xf>
    <xf numFmtId="0" fontId="9" fillId="0" borderId="71" xfId="33" applyFont="1" applyFill="1" applyBorder="1" applyAlignment="1" applyProtection="1">
      <alignment vertical="center"/>
      <protection/>
    </xf>
    <xf numFmtId="0" fontId="9" fillId="0" borderId="71" xfId="33" applyFont="1" applyFill="1" applyBorder="1" applyAlignment="1" applyProtection="1">
      <alignment horizontal="center" vertical="center"/>
      <protection/>
    </xf>
    <xf numFmtId="0" fontId="9" fillId="0" borderId="71" xfId="33" applyFont="1" applyFill="1" applyBorder="1" applyAlignment="1" applyProtection="1">
      <alignment vertical="center" wrapText="1"/>
      <protection/>
    </xf>
    <xf numFmtId="0" fontId="0" fillId="0" borderId="71" xfId="33" applyFont="1" applyFill="1" applyBorder="1" applyProtection="1">
      <alignment/>
      <protection/>
    </xf>
    <xf numFmtId="0" fontId="0" fillId="0" borderId="72" xfId="33" applyFont="1" applyFill="1" applyBorder="1" applyProtection="1">
      <alignment/>
      <protection/>
    </xf>
    <xf numFmtId="2" fontId="0" fillId="0" borderId="25" xfId="33" applyNumberFormat="1" applyFont="1" applyFill="1" applyBorder="1" applyProtection="1">
      <alignment/>
      <protection/>
    </xf>
    <xf numFmtId="0" fontId="20" fillId="0" borderId="0" xfId="33" applyFont="1" applyFill="1" applyBorder="1" applyAlignment="1" applyProtection="1">
      <alignment horizontal="right" vertical="center"/>
      <protection/>
    </xf>
    <xf numFmtId="0" fontId="28" fillId="0" borderId="0" xfId="33" applyFont="1" applyFill="1" applyBorder="1" applyAlignment="1" applyProtection="1">
      <alignment horizontal="right" vertical="center"/>
      <protection/>
    </xf>
    <xf numFmtId="0" fontId="0" fillId="0" borderId="48" xfId="33" applyFont="1" applyFill="1" applyBorder="1" applyProtection="1">
      <alignment/>
      <protection/>
    </xf>
    <xf numFmtId="0" fontId="0" fillId="0" borderId="30" xfId="33" applyFont="1" applyFill="1" applyBorder="1" applyAlignment="1">
      <alignment vertical="center"/>
      <protection/>
    </xf>
    <xf numFmtId="0" fontId="0" fillId="0" borderId="48" xfId="33" applyFont="1" applyFill="1" applyBorder="1">
      <alignment/>
      <protection/>
    </xf>
    <xf numFmtId="0" fontId="0" fillId="0" borderId="0" xfId="33" applyFont="1" applyFill="1" applyBorder="1" applyAlignment="1">
      <alignment/>
      <protection/>
    </xf>
    <xf numFmtId="0" fontId="20" fillId="0" borderId="0" xfId="33" applyFont="1" applyFill="1" applyBorder="1" applyAlignment="1" applyProtection="1">
      <alignment vertical="center" wrapText="1"/>
      <protection/>
    </xf>
    <xf numFmtId="0" fontId="20" fillId="0" borderId="0" xfId="33" applyFont="1" applyFill="1" applyBorder="1" applyAlignment="1" applyProtection="1">
      <alignment vertical="center"/>
      <protection/>
    </xf>
    <xf numFmtId="0" fontId="26" fillId="0" borderId="0" xfId="33" applyFont="1" applyFill="1" applyBorder="1" applyAlignment="1" applyProtection="1">
      <alignment/>
      <protection locked="0"/>
    </xf>
    <xf numFmtId="0" fontId="0" fillId="0" borderId="48" xfId="33" applyFont="1" applyFill="1" applyBorder="1" applyAlignment="1">
      <alignment/>
      <protection/>
    </xf>
    <xf numFmtId="0" fontId="27" fillId="0" borderId="0" xfId="33" applyFont="1" applyFill="1" applyBorder="1" applyAlignment="1" applyProtection="1">
      <alignment vertical="center"/>
      <protection/>
    </xf>
    <xf numFmtId="0" fontId="28" fillId="0" borderId="0" xfId="33" applyFont="1" applyFill="1" applyBorder="1" applyAlignment="1">
      <alignment horizontal="right"/>
      <protection/>
    </xf>
    <xf numFmtId="0" fontId="21" fillId="0" borderId="0" xfId="33" applyFont="1" applyFill="1" applyBorder="1" applyAlignment="1">
      <alignment horizontal="center"/>
      <protection/>
    </xf>
    <xf numFmtId="0" fontId="32" fillId="0" borderId="0" xfId="33" applyFont="1" applyFill="1" applyBorder="1" applyAlignment="1" applyProtection="1">
      <alignment horizontal="right"/>
      <protection/>
    </xf>
    <xf numFmtId="0" fontId="11" fillId="0" borderId="0" xfId="33" applyFont="1" applyFill="1" applyBorder="1" applyProtection="1">
      <alignment/>
      <protection/>
    </xf>
    <xf numFmtId="3" fontId="3" fillId="0" borderId="57" xfId="33" applyNumberFormat="1" applyFont="1" applyFill="1" applyBorder="1" applyAlignment="1" applyProtection="1">
      <alignment horizontal="center"/>
      <protection/>
    </xf>
    <xf numFmtId="0" fontId="3" fillId="0" borderId="0" xfId="33" applyFont="1" applyFill="1" applyBorder="1" applyProtection="1">
      <alignment/>
      <protection/>
    </xf>
    <xf numFmtId="14" fontId="0" fillId="0" borderId="0" xfId="33" applyNumberFormat="1" applyFont="1" applyProtection="1">
      <alignment/>
      <protection hidden="1"/>
    </xf>
    <xf numFmtId="1" fontId="0" fillId="0" borderId="0" xfId="33" applyNumberFormat="1" applyFont="1" applyProtection="1">
      <alignment/>
      <protection hidden="1"/>
    </xf>
    <xf numFmtId="1" fontId="0" fillId="0" borderId="0" xfId="33" applyNumberFormat="1" applyFont="1" applyFill="1" applyProtection="1">
      <alignment/>
      <protection hidden="1"/>
    </xf>
    <xf numFmtId="1" fontId="5" fillId="0" borderId="0" xfId="33" applyNumberFormat="1" applyFont="1" applyFill="1" applyAlignment="1">
      <alignment vertical="center"/>
      <protection/>
    </xf>
    <xf numFmtId="2" fontId="5" fillId="0" borderId="0" xfId="33" applyNumberFormat="1" applyFont="1" applyFill="1" applyAlignment="1">
      <alignment vertical="center"/>
      <protection/>
    </xf>
    <xf numFmtId="2" fontId="5" fillId="0" borderId="0" xfId="51" applyNumberFormat="1" applyFont="1" applyFill="1" applyBorder="1" applyAlignment="1">
      <alignment horizontal="left" vertical="top"/>
      <protection/>
    </xf>
    <xf numFmtId="0" fontId="0" fillId="0" borderId="0" xfId="52" applyFont="1" applyFill="1" applyBorder="1" applyAlignment="1">
      <alignment/>
      <protection/>
    </xf>
    <xf numFmtId="1" fontId="0" fillId="0" borderId="60" xfId="52" applyNumberFormat="1" applyFont="1" applyBorder="1">
      <alignment/>
      <protection/>
    </xf>
    <xf numFmtId="1" fontId="0" fillId="0" borderId="60" xfId="52" applyNumberFormat="1" applyFont="1" applyFill="1" applyBorder="1">
      <alignment/>
      <protection/>
    </xf>
    <xf numFmtId="1" fontId="0" fillId="0" borderId="60" xfId="52" applyNumberFormat="1" applyFont="1" applyBorder="1">
      <alignment/>
      <protection/>
    </xf>
    <xf numFmtId="0" fontId="0" fillId="0" borderId="60" xfId="52" applyFont="1" applyBorder="1">
      <alignment/>
      <protection/>
    </xf>
    <xf numFmtId="0" fontId="0" fillId="0" borderId="60" xfId="52" applyFont="1" applyBorder="1">
      <alignment/>
      <protection/>
    </xf>
    <xf numFmtId="0" fontId="0" fillId="0" borderId="0" xfId="33" applyFont="1" applyFill="1" applyBorder="1" applyAlignment="1" applyProtection="1">
      <alignment/>
      <protection/>
    </xf>
    <xf numFmtId="0" fontId="0" fillId="0" borderId="0" xfId="33" applyFont="1" applyFill="1" applyBorder="1" applyAlignment="1">
      <alignment/>
      <protection/>
    </xf>
    <xf numFmtId="0" fontId="6" fillId="0" borderId="73" xfId="33" applyFont="1" applyBorder="1" applyProtection="1">
      <alignment/>
      <protection/>
    </xf>
    <xf numFmtId="0" fontId="6" fillId="0" borderId="74" xfId="33" applyFont="1" applyBorder="1" applyProtection="1">
      <alignment/>
      <protection/>
    </xf>
    <xf numFmtId="0" fontId="6" fillId="0" borderId="75" xfId="33" applyFont="1" applyBorder="1" applyAlignment="1" applyProtection="1">
      <alignment horizontal="center" wrapText="1"/>
      <protection/>
    </xf>
    <xf numFmtId="0" fontId="6" fillId="0" borderId="76" xfId="33" applyFont="1" applyBorder="1" applyAlignment="1" applyProtection="1">
      <alignment/>
      <protection/>
    </xf>
    <xf numFmtId="0" fontId="6" fillId="0" borderId="77" xfId="33" applyFont="1" applyBorder="1" applyProtection="1">
      <alignment/>
      <protection/>
    </xf>
    <xf numFmtId="0" fontId="6" fillId="0" borderId="47" xfId="33" applyFont="1" applyBorder="1" applyProtection="1">
      <alignment/>
      <protection/>
    </xf>
    <xf numFmtId="0" fontId="6" fillId="0" borderId="47" xfId="33" applyFont="1" applyBorder="1" applyAlignment="1" applyProtection="1">
      <alignment horizontal="center"/>
      <protection/>
    </xf>
    <xf numFmtId="49" fontId="3" fillId="33" borderId="45" xfId="49" applyNumberFormat="1" applyFont="1" applyFill="1" applyBorder="1" applyAlignment="1" applyProtection="1">
      <alignment horizontal="center"/>
      <protection hidden="1"/>
    </xf>
    <xf numFmtId="0" fontId="0" fillId="0" borderId="11" xfId="52" applyFont="1" applyBorder="1" applyAlignment="1">
      <alignment/>
      <protection/>
    </xf>
    <xf numFmtId="0" fontId="0" fillId="0" borderId="11" xfId="52" applyFont="1" applyFill="1" applyBorder="1" applyAlignment="1">
      <alignment horizontal="left"/>
      <protection/>
    </xf>
    <xf numFmtId="0" fontId="22" fillId="0" borderId="78" xfId="33" applyFont="1" applyFill="1" applyBorder="1" applyAlignment="1" applyProtection="1">
      <alignment vertical="center"/>
      <protection/>
    </xf>
    <xf numFmtId="0" fontId="6" fillId="0" borderId="79" xfId="33" applyFont="1" applyBorder="1" applyProtection="1">
      <alignment/>
      <protection/>
    </xf>
    <xf numFmtId="0" fontId="6" fillId="0" borderId="76" xfId="33" applyFont="1" applyBorder="1" applyProtection="1">
      <alignment/>
      <protection/>
    </xf>
    <xf numFmtId="0" fontId="6" fillId="0" borderId="76" xfId="33" applyFont="1" applyBorder="1" applyAlignment="1" applyProtection="1">
      <alignment horizontal="center"/>
      <protection/>
    </xf>
    <xf numFmtId="49" fontId="3" fillId="0" borderId="0" xfId="33" applyNumberFormat="1" applyFont="1" applyFill="1" applyBorder="1" applyAlignment="1" applyProtection="1">
      <alignment horizontal="center"/>
      <protection/>
    </xf>
    <xf numFmtId="0" fontId="0" fillId="0" borderId="80" xfId="33" applyFont="1" applyBorder="1" applyAlignment="1">
      <alignment vertical="center"/>
      <protection/>
    </xf>
    <xf numFmtId="0" fontId="0" fillId="0" borderId="81" xfId="33" applyFont="1" applyBorder="1" applyAlignment="1">
      <alignment vertical="center"/>
      <protection/>
    </xf>
    <xf numFmtId="0" fontId="0" fillId="0" borderId="82" xfId="33" applyFont="1" applyBorder="1" applyAlignment="1">
      <alignment horizontal="center"/>
      <protection/>
    </xf>
    <xf numFmtId="0" fontId="31" fillId="33" borderId="70" xfId="33" applyFont="1" applyFill="1" applyBorder="1" applyAlignment="1" applyProtection="1">
      <alignment horizontal="right"/>
      <protection/>
    </xf>
    <xf numFmtId="0" fontId="18" fillId="33" borderId="36" xfId="50" applyFont="1" applyFill="1" applyBorder="1" applyAlignment="1" applyProtection="1">
      <alignment horizontal="left" vertical="center" wrapText="1"/>
      <protection/>
    </xf>
    <xf numFmtId="0" fontId="3" fillId="33" borderId="37" xfId="50" applyFont="1" applyFill="1" applyBorder="1" applyProtection="1">
      <alignment/>
      <protection/>
    </xf>
    <xf numFmtId="0" fontId="3" fillId="33" borderId="38" xfId="50" applyFont="1" applyFill="1" applyBorder="1" applyProtection="1">
      <alignment/>
      <protection/>
    </xf>
    <xf numFmtId="49" fontId="2" fillId="33" borderId="13" xfId="49" applyNumberFormat="1" applyFont="1" applyFill="1" applyBorder="1" applyAlignment="1" applyProtection="1">
      <alignment horizontal="center"/>
      <protection hidden="1"/>
    </xf>
    <xf numFmtId="0" fontId="10" fillId="0" borderId="35" xfId="33" applyFont="1" applyFill="1" applyBorder="1" applyProtection="1">
      <alignment/>
      <protection locked="0"/>
    </xf>
    <xf numFmtId="0" fontId="13" fillId="0" borderId="12" xfId="33" applyFont="1" applyBorder="1" applyProtection="1">
      <alignment/>
      <protection/>
    </xf>
    <xf numFmtId="0" fontId="14" fillId="0" borderId="65" xfId="33" applyFont="1" applyBorder="1" applyProtection="1">
      <alignment/>
      <protection/>
    </xf>
    <xf numFmtId="1" fontId="23" fillId="35" borderId="83" xfId="33" applyNumberFormat="1" applyFont="1" applyFill="1" applyBorder="1" applyAlignment="1" applyProtection="1">
      <alignment horizontal="right"/>
      <protection locked="0"/>
    </xf>
    <xf numFmtId="0" fontId="5" fillId="0" borderId="35" xfId="33" applyFont="1" applyFill="1" applyBorder="1" applyProtection="1">
      <alignment/>
      <protection locked="0"/>
    </xf>
    <xf numFmtId="3" fontId="23" fillId="35" borderId="83" xfId="33" applyNumberFormat="1" applyFont="1" applyFill="1" applyBorder="1" applyAlignment="1" applyProtection="1">
      <alignment horizontal="right"/>
      <protection locked="0"/>
    </xf>
    <xf numFmtId="0" fontId="0" fillId="0" borderId="10" xfId="33" applyFont="1" applyBorder="1" applyProtection="1">
      <alignment/>
      <protection/>
    </xf>
    <xf numFmtId="0" fontId="23" fillId="35" borderId="83" xfId="33" applyNumberFormat="1" applyFont="1" applyFill="1" applyBorder="1" applyAlignment="1" applyProtection="1">
      <alignment horizontal="right"/>
      <protection locked="0"/>
    </xf>
    <xf numFmtId="0" fontId="23" fillId="35" borderId="83" xfId="55" applyNumberFormat="1" applyFont="1" applyFill="1" applyBorder="1" applyAlignment="1" applyProtection="1">
      <alignment horizontal="right"/>
      <protection locked="0"/>
    </xf>
    <xf numFmtId="0" fontId="6" fillId="0" borderId="84" xfId="33" applyFont="1" applyBorder="1" applyProtection="1">
      <alignment/>
      <protection/>
    </xf>
    <xf numFmtId="3" fontId="23" fillId="35" borderId="85" xfId="33" applyNumberFormat="1" applyFont="1" applyFill="1" applyBorder="1" applyAlignment="1" applyProtection="1">
      <alignment horizontal="right"/>
      <protection locked="0"/>
    </xf>
    <xf numFmtId="0" fontId="5" fillId="0" borderId="63" xfId="33" applyFont="1" applyFill="1" applyBorder="1" applyProtection="1">
      <alignment/>
      <protection locked="0"/>
    </xf>
    <xf numFmtId="3" fontId="24" fillId="36" borderId="76" xfId="33" applyNumberFormat="1" applyFont="1" applyFill="1" applyBorder="1" applyAlignment="1" applyProtection="1">
      <alignment horizontal="center"/>
      <protection locked="0"/>
    </xf>
    <xf numFmtId="9" fontId="23" fillId="35" borderId="85" xfId="33" applyNumberFormat="1" applyFont="1" applyFill="1" applyBorder="1" applyAlignment="1" applyProtection="1">
      <alignment horizontal="right"/>
      <protection locked="0"/>
    </xf>
    <xf numFmtId="0" fontId="6" fillId="0" borderId="15" xfId="33" applyFont="1" applyBorder="1" applyProtection="1">
      <alignment/>
      <protection/>
    </xf>
    <xf numFmtId="0" fontId="6" fillId="0" borderId="50" xfId="33" applyFont="1" applyBorder="1" applyProtection="1">
      <alignment/>
      <protection/>
    </xf>
    <xf numFmtId="0" fontId="0" fillId="0" borderId="69" xfId="33" applyFont="1" applyFill="1" applyBorder="1" applyProtection="1">
      <alignment/>
      <protection/>
    </xf>
    <xf numFmtId="0" fontId="5" fillId="0" borderId="69" xfId="33" applyFont="1" applyFill="1" applyBorder="1" applyProtection="1">
      <alignment/>
      <protection/>
    </xf>
    <xf numFmtId="0" fontId="33" fillId="33" borderId="0" xfId="52" applyFont="1" applyFill="1" applyBorder="1" applyAlignment="1">
      <alignment horizontal="center"/>
      <protection/>
    </xf>
    <xf numFmtId="49" fontId="6" fillId="33" borderId="84" xfId="49" applyNumberFormat="1" applyFont="1" applyFill="1" applyBorder="1" applyAlignment="1" applyProtection="1">
      <alignment wrapText="1"/>
      <protection hidden="1"/>
    </xf>
    <xf numFmtId="49" fontId="6" fillId="0" borderId="84" xfId="49" applyNumberFormat="1" applyFont="1" applyFill="1" applyBorder="1" applyAlignment="1" applyProtection="1">
      <alignment horizontal="left"/>
      <protection hidden="1"/>
    </xf>
    <xf numFmtId="0" fontId="0" fillId="0" borderId="86" xfId="33" applyFont="1" applyBorder="1" applyProtection="1">
      <alignment/>
      <protection/>
    </xf>
    <xf numFmtId="1" fontId="3" fillId="33" borderId="87" xfId="49" applyNumberFormat="1" applyFont="1" applyFill="1" applyBorder="1" applyProtection="1">
      <alignment/>
      <protection hidden="1"/>
    </xf>
    <xf numFmtId="49" fontId="3" fillId="33" borderId="23" xfId="49" applyNumberFormat="1" applyFont="1" applyFill="1" applyBorder="1" applyAlignment="1" applyProtection="1">
      <alignment horizontal="center"/>
      <protection hidden="1"/>
    </xf>
    <xf numFmtId="1" fontId="3" fillId="33" borderId="88" xfId="49" applyNumberFormat="1" applyFont="1" applyFill="1" applyBorder="1" applyProtection="1">
      <alignment/>
      <protection hidden="1"/>
    </xf>
    <xf numFmtId="49" fontId="3" fillId="33" borderId="11" xfId="49" applyNumberFormat="1" applyFont="1" applyFill="1" applyBorder="1" applyAlignment="1" applyProtection="1">
      <alignment horizontal="center"/>
      <protection hidden="1"/>
    </xf>
    <xf numFmtId="0" fontId="6" fillId="0" borderId="88" xfId="33" applyFont="1" applyBorder="1" applyProtection="1">
      <alignment/>
      <protection/>
    </xf>
    <xf numFmtId="0" fontId="0" fillId="0" borderId="89" xfId="33" applyFont="1" applyBorder="1" applyAlignment="1">
      <alignment vertical="center"/>
      <protection/>
    </xf>
    <xf numFmtId="49" fontId="3" fillId="33" borderId="90" xfId="49" applyNumberFormat="1" applyFont="1" applyFill="1" applyBorder="1" applyAlignment="1" applyProtection="1">
      <alignment horizontal="center"/>
      <protection hidden="1"/>
    </xf>
    <xf numFmtId="0" fontId="6" fillId="0" borderId="83" xfId="33" applyFont="1" applyBorder="1" applyProtection="1">
      <alignment/>
      <protection/>
    </xf>
    <xf numFmtId="0" fontId="6" fillId="0" borderId="85" xfId="33" applyFont="1" applyBorder="1" applyProtection="1">
      <alignment/>
      <protection/>
    </xf>
    <xf numFmtId="0" fontId="0" fillId="0" borderId="91" xfId="33" applyFont="1" applyBorder="1" applyAlignment="1">
      <alignment/>
      <protection/>
    </xf>
    <xf numFmtId="3" fontId="24" fillId="36" borderId="24" xfId="33" applyNumberFormat="1" applyFont="1" applyFill="1" applyBorder="1" applyAlignment="1" applyProtection="1">
      <alignment horizontal="center"/>
      <protection locked="0"/>
    </xf>
    <xf numFmtId="1" fontId="0" fillId="0" borderId="71" xfId="33" applyNumberFormat="1" applyFont="1" applyBorder="1" applyProtection="1">
      <alignment/>
      <protection hidden="1"/>
    </xf>
    <xf numFmtId="3" fontId="24" fillId="36" borderId="92" xfId="33" applyNumberFormat="1" applyFont="1" applyFill="1" applyBorder="1" applyAlignment="1" applyProtection="1">
      <alignment horizontal="center"/>
      <protection locked="0"/>
    </xf>
    <xf numFmtId="3" fontId="24" fillId="36" borderId="25" xfId="33" applyNumberFormat="1" applyFont="1" applyFill="1" applyBorder="1" applyAlignment="1" applyProtection="1">
      <alignment horizontal="center"/>
      <protection locked="0"/>
    </xf>
    <xf numFmtId="1" fontId="0" fillId="0" borderId="0" xfId="33" applyNumberFormat="1" applyFont="1" applyBorder="1" applyProtection="1">
      <alignment/>
      <protection hidden="1"/>
    </xf>
    <xf numFmtId="3" fontId="24" fillId="36" borderId="93" xfId="33" applyNumberFormat="1" applyFont="1" applyFill="1" applyBorder="1" applyAlignment="1" applyProtection="1">
      <alignment horizontal="center"/>
      <protection locked="0"/>
    </xf>
    <xf numFmtId="1" fontId="0" fillId="0" borderId="25" xfId="33" applyNumberFormat="1" applyFont="1" applyBorder="1" applyProtection="1">
      <alignment/>
      <protection hidden="1"/>
    </xf>
    <xf numFmtId="1" fontId="0" fillId="0" borderId="93" xfId="33" applyNumberFormat="1" applyFont="1" applyBorder="1" applyProtection="1">
      <alignment/>
      <protection hidden="1"/>
    </xf>
    <xf numFmtId="3" fontId="3" fillId="36" borderId="25" xfId="33" applyNumberFormat="1" applyFont="1" applyFill="1" applyBorder="1" applyAlignment="1" applyProtection="1">
      <alignment horizontal="center"/>
      <protection/>
    </xf>
    <xf numFmtId="3" fontId="3" fillId="36" borderId="93" xfId="33" applyNumberFormat="1" applyFont="1" applyFill="1" applyBorder="1" applyAlignment="1" applyProtection="1">
      <alignment horizontal="center"/>
      <protection/>
    </xf>
    <xf numFmtId="3" fontId="3" fillId="36" borderId="94" xfId="33" applyNumberFormat="1" applyFont="1" applyFill="1" applyBorder="1" applyAlignment="1" applyProtection="1">
      <alignment horizontal="center"/>
      <protection/>
    </xf>
    <xf numFmtId="1" fontId="0" fillId="0" borderId="78" xfId="33" applyNumberFormat="1" applyFont="1" applyBorder="1" applyProtection="1">
      <alignment/>
      <protection hidden="1"/>
    </xf>
    <xf numFmtId="3" fontId="3" fillId="36" borderId="95" xfId="33" applyNumberFormat="1" applyFont="1" applyFill="1" applyBorder="1" applyAlignment="1" applyProtection="1">
      <alignment horizontal="center"/>
      <protection/>
    </xf>
    <xf numFmtId="0" fontId="17" fillId="37" borderId="96" xfId="33" applyFont="1" applyFill="1" applyBorder="1" applyAlignment="1" applyProtection="1">
      <alignment horizontal="center" vertical="center" wrapText="1"/>
      <protection/>
    </xf>
    <xf numFmtId="0" fontId="17" fillId="37" borderId="97" xfId="33" applyFont="1" applyFill="1" applyBorder="1" applyAlignment="1" applyProtection="1">
      <alignment horizontal="center" vertical="center" wrapText="1"/>
      <protection/>
    </xf>
    <xf numFmtId="0" fontId="5" fillId="37" borderId="28" xfId="33" applyFont="1" applyFill="1" applyBorder="1" applyProtection="1">
      <alignment/>
      <protection/>
    </xf>
    <xf numFmtId="0" fontId="5" fillId="37" borderId="0" xfId="33" applyFont="1" applyFill="1" applyBorder="1" applyProtection="1">
      <alignment/>
      <protection/>
    </xf>
    <xf numFmtId="0" fontId="5" fillId="37" borderId="0" xfId="33" applyFont="1" applyFill="1" applyProtection="1">
      <alignment/>
      <protection/>
    </xf>
    <xf numFmtId="2" fontId="0" fillId="0" borderId="0" xfId="33" applyNumberFormat="1" applyFont="1" applyBorder="1" applyProtection="1">
      <alignment/>
      <protection hidden="1"/>
    </xf>
    <xf numFmtId="0" fontId="6" fillId="0" borderId="25" xfId="33" applyFont="1" applyFill="1" applyBorder="1" applyProtection="1">
      <alignment/>
      <protection/>
    </xf>
    <xf numFmtId="3" fontId="23" fillId="35" borderId="68" xfId="33" applyNumberFormat="1" applyFont="1" applyFill="1" applyBorder="1" applyAlignment="1" applyProtection="1">
      <alignment horizontal="right"/>
      <protection locked="0"/>
    </xf>
    <xf numFmtId="3" fontId="23" fillId="35" borderId="98" xfId="33" applyNumberFormat="1" applyFont="1" applyFill="1" applyBorder="1" applyAlignment="1" applyProtection="1">
      <alignment horizontal="right"/>
      <protection locked="0"/>
    </xf>
    <xf numFmtId="10" fontId="0" fillId="0" borderId="0" xfId="33" applyNumberFormat="1" applyFont="1" applyBorder="1" applyProtection="1">
      <alignment/>
      <protection hidden="1"/>
    </xf>
    <xf numFmtId="14" fontId="6" fillId="36" borderId="26" xfId="33" applyNumberFormat="1" applyFont="1" applyFill="1" applyBorder="1" applyAlignment="1" applyProtection="1">
      <alignment horizontal="center" vertical="center"/>
      <protection/>
    </xf>
    <xf numFmtId="14" fontId="6" fillId="36" borderId="21" xfId="33" applyNumberFormat="1" applyFont="1" applyFill="1" applyBorder="1" applyAlignment="1" applyProtection="1">
      <alignment horizontal="center" vertical="center"/>
      <protection/>
    </xf>
    <xf numFmtId="14" fontId="6" fillId="36" borderId="43" xfId="33" applyNumberFormat="1" applyFont="1" applyFill="1" applyBorder="1" applyAlignment="1" applyProtection="1">
      <alignment horizontal="center" vertical="center"/>
      <protection/>
    </xf>
    <xf numFmtId="2" fontId="0" fillId="39" borderId="24" xfId="33" applyNumberFormat="1" applyFont="1" applyFill="1" applyBorder="1" applyProtection="1">
      <alignment/>
      <protection/>
    </xf>
    <xf numFmtId="0" fontId="9" fillId="39" borderId="71" xfId="33" applyFont="1" applyFill="1" applyBorder="1" applyAlignment="1" applyProtection="1">
      <alignment vertical="center"/>
      <protection/>
    </xf>
    <xf numFmtId="2" fontId="0" fillId="39" borderId="25" xfId="33" applyNumberFormat="1" applyFont="1" applyFill="1" applyBorder="1" applyProtection="1">
      <alignment/>
      <protection/>
    </xf>
    <xf numFmtId="0" fontId="20" fillId="39" borderId="0" xfId="33" applyFont="1" applyFill="1" applyBorder="1" applyAlignment="1" applyProtection="1">
      <alignment horizontal="right" vertical="center"/>
      <protection/>
    </xf>
    <xf numFmtId="0" fontId="9" fillId="39" borderId="0" xfId="33" applyFont="1" applyFill="1" applyBorder="1" applyAlignment="1" applyProtection="1">
      <alignment vertical="center"/>
      <protection/>
    </xf>
    <xf numFmtId="0" fontId="0" fillId="39" borderId="0" xfId="33" applyFont="1" applyFill="1" applyBorder="1" applyAlignment="1" applyProtection="1">
      <alignment/>
      <protection/>
    </xf>
    <xf numFmtId="0" fontId="0" fillId="39" borderId="0" xfId="33" applyFont="1" applyFill="1" applyBorder="1" applyAlignment="1">
      <alignment/>
      <protection/>
    </xf>
    <xf numFmtId="0" fontId="3" fillId="39" borderId="0" xfId="33" applyFont="1" applyFill="1" applyBorder="1" applyProtection="1">
      <alignment/>
      <protection/>
    </xf>
    <xf numFmtId="0" fontId="9" fillId="39" borderId="71" xfId="33" applyFont="1" applyFill="1" applyBorder="1" applyAlignment="1" applyProtection="1">
      <alignment horizontal="center" vertical="center"/>
      <protection/>
    </xf>
    <xf numFmtId="0" fontId="9" fillId="39" borderId="71" xfId="33" applyFont="1" applyFill="1" applyBorder="1" applyAlignment="1" applyProtection="1">
      <alignment vertical="center" wrapText="1"/>
      <protection/>
    </xf>
    <xf numFmtId="0" fontId="0" fillId="39" borderId="71" xfId="33" applyFont="1" applyFill="1" applyBorder="1" applyProtection="1">
      <alignment/>
      <protection/>
    </xf>
    <xf numFmtId="0" fontId="0" fillId="39" borderId="72" xfId="33" applyFont="1" applyFill="1" applyBorder="1" applyProtection="1">
      <alignment/>
      <protection/>
    </xf>
    <xf numFmtId="0" fontId="0" fillId="39" borderId="0" xfId="33" applyFont="1" applyFill="1" applyBorder="1" applyProtection="1">
      <alignment/>
      <protection/>
    </xf>
    <xf numFmtId="0" fontId="28" fillId="39" borderId="0" xfId="33" applyFont="1" applyFill="1" applyBorder="1" applyAlignment="1" applyProtection="1">
      <alignment horizontal="right" vertical="center"/>
      <protection/>
    </xf>
    <xf numFmtId="0" fontId="9" fillId="39" borderId="0" xfId="33" applyFont="1" applyFill="1" applyBorder="1" applyAlignment="1" applyProtection="1">
      <alignment horizontal="center" vertical="center"/>
      <protection/>
    </xf>
    <xf numFmtId="0" fontId="9" fillId="39" borderId="0" xfId="33" applyFont="1" applyFill="1" applyBorder="1" applyAlignment="1" applyProtection="1">
      <alignment vertical="center" wrapText="1"/>
      <protection/>
    </xf>
    <xf numFmtId="0" fontId="0" fillId="39" borderId="48" xfId="33" applyFont="1" applyFill="1" applyBorder="1" applyProtection="1">
      <alignment/>
      <protection/>
    </xf>
    <xf numFmtId="0" fontId="0" fillId="39" borderId="48" xfId="33" applyFont="1" applyFill="1" applyBorder="1">
      <alignment/>
      <protection/>
    </xf>
    <xf numFmtId="0" fontId="20" fillId="39" borderId="0" xfId="33" applyFont="1" applyFill="1" applyBorder="1" applyAlignment="1" applyProtection="1">
      <alignment horizontal="right"/>
      <protection/>
    </xf>
    <xf numFmtId="0" fontId="20" fillId="39" borderId="0" xfId="33" applyFont="1" applyFill="1" applyBorder="1" applyProtection="1">
      <alignment/>
      <protection/>
    </xf>
    <xf numFmtId="0" fontId="0" fillId="39" borderId="0" xfId="33" applyFont="1" applyFill="1" applyBorder="1" applyAlignment="1">
      <alignment vertical="center"/>
      <protection/>
    </xf>
    <xf numFmtId="0" fontId="20" fillId="39" borderId="0" xfId="33" applyFont="1" applyFill="1" applyBorder="1" applyAlignment="1" applyProtection="1">
      <alignment vertical="center" wrapText="1"/>
      <protection/>
    </xf>
    <xf numFmtId="0" fontId="27" fillId="39" borderId="0" xfId="33" applyFont="1" applyFill="1" applyBorder="1" applyAlignment="1" applyProtection="1">
      <alignment vertical="center"/>
      <protection/>
    </xf>
    <xf numFmtId="0" fontId="11" fillId="39" borderId="0" xfId="33" applyFont="1" applyFill="1" applyBorder="1" applyProtection="1">
      <alignment/>
      <protection/>
    </xf>
    <xf numFmtId="0" fontId="28" fillId="39" borderId="0" xfId="33" applyFont="1" applyFill="1" applyBorder="1" applyAlignment="1">
      <alignment horizontal="right"/>
      <protection/>
    </xf>
    <xf numFmtId="0" fontId="0" fillId="39" borderId="0" xfId="33" applyFont="1" applyFill="1" applyBorder="1" applyAlignment="1">
      <alignment/>
      <protection/>
    </xf>
    <xf numFmtId="0" fontId="21" fillId="39" borderId="0" xfId="33" applyFont="1" applyFill="1" applyBorder="1" applyAlignment="1">
      <alignment horizontal="center"/>
      <protection/>
    </xf>
    <xf numFmtId="0" fontId="32" fillId="39" borderId="0" xfId="33" applyFont="1" applyFill="1" applyBorder="1" applyAlignment="1" applyProtection="1">
      <alignment horizontal="right"/>
      <protection/>
    </xf>
    <xf numFmtId="0" fontId="0" fillId="39" borderId="48" xfId="33" applyFont="1" applyFill="1" applyBorder="1" applyAlignment="1">
      <alignment/>
      <protection/>
    </xf>
    <xf numFmtId="0" fontId="0" fillId="39" borderId="0" xfId="33" applyFont="1" applyFill="1" applyBorder="1">
      <alignment/>
      <protection/>
    </xf>
    <xf numFmtId="0" fontId="5" fillId="0" borderId="0" xfId="33" applyFont="1" applyFill="1" applyBorder="1" applyProtection="1">
      <alignment/>
      <protection/>
    </xf>
    <xf numFmtId="0" fontId="6" fillId="0" borderId="41" xfId="33" applyFont="1" applyBorder="1" applyAlignment="1" applyProtection="1">
      <alignment horizontal="center" wrapText="1"/>
      <protection/>
    </xf>
    <xf numFmtId="0" fontId="6" fillId="0" borderId="41" xfId="33" applyFont="1" applyBorder="1" applyAlignment="1" applyProtection="1">
      <alignment/>
      <protection/>
    </xf>
    <xf numFmtId="3" fontId="24" fillId="36" borderId="41" xfId="33" applyNumberFormat="1" applyFont="1" applyFill="1" applyBorder="1" applyAlignment="1" applyProtection="1">
      <alignment horizontal="center"/>
      <protection locked="0"/>
    </xf>
    <xf numFmtId="0" fontId="6" fillId="0" borderId="50" xfId="33" applyFont="1" applyBorder="1" applyAlignment="1" applyProtection="1">
      <alignment horizontal="center" wrapText="1"/>
      <protection/>
    </xf>
    <xf numFmtId="0" fontId="6" fillId="0" borderId="50" xfId="33" applyFont="1" applyBorder="1" applyAlignment="1" applyProtection="1">
      <alignment/>
      <protection/>
    </xf>
    <xf numFmtId="3" fontId="24" fillId="36" borderId="50" xfId="33" applyNumberFormat="1" applyFont="1" applyFill="1" applyBorder="1" applyAlignment="1" applyProtection="1">
      <alignment horizontal="center"/>
      <protection locked="0"/>
    </xf>
    <xf numFmtId="0" fontId="0" fillId="0" borderId="99" xfId="33" applyFont="1" applyFill="1" applyBorder="1" applyProtection="1">
      <alignment/>
      <protection/>
    </xf>
    <xf numFmtId="0" fontId="0" fillId="0" borderId="18" xfId="33" applyFont="1" applyFill="1" applyBorder="1" applyProtection="1">
      <alignment/>
      <protection/>
    </xf>
    <xf numFmtId="49" fontId="3" fillId="0" borderId="61" xfId="33" applyNumberFormat="1" applyFont="1" applyFill="1" applyBorder="1" applyAlignment="1" applyProtection="1">
      <alignment horizontal="center"/>
      <protection/>
    </xf>
    <xf numFmtId="0" fontId="5" fillId="0" borderId="22" xfId="33" applyFont="1" applyFill="1" applyBorder="1" applyProtection="1">
      <alignment/>
      <protection locked="0"/>
    </xf>
    <xf numFmtId="3" fontId="24" fillId="36" borderId="100" xfId="33" applyNumberFormat="1" applyFont="1" applyFill="1" applyBorder="1" applyAlignment="1" applyProtection="1">
      <alignment horizontal="center"/>
      <protection locked="0"/>
    </xf>
    <xf numFmtId="3" fontId="23" fillId="35" borderId="47" xfId="33" applyNumberFormat="1" applyFont="1" applyFill="1" applyBorder="1" applyAlignment="1" applyProtection="1">
      <alignment horizontal="right"/>
      <protection locked="0"/>
    </xf>
    <xf numFmtId="0" fontId="0" fillId="0" borderId="0" xfId="33" applyFont="1" applyBorder="1" applyAlignment="1">
      <alignment vertical="center"/>
      <protection/>
    </xf>
    <xf numFmtId="0" fontId="5" fillId="0" borderId="0" xfId="33" applyFont="1" applyBorder="1" applyAlignment="1">
      <alignment vertical="center"/>
      <protection/>
    </xf>
    <xf numFmtId="1" fontId="5" fillId="0" borderId="0" xfId="33" applyNumberFormat="1" applyFont="1" applyBorder="1" applyAlignment="1">
      <alignment/>
      <protection/>
    </xf>
    <xf numFmtId="0" fontId="5" fillId="0" borderId="0" xfId="33" applyFont="1" applyBorder="1" applyAlignment="1">
      <alignment/>
      <protection/>
    </xf>
    <xf numFmtId="180" fontId="5" fillId="0" borderId="0" xfId="33" applyNumberFormat="1" applyFont="1" applyFill="1" applyProtection="1">
      <alignment/>
      <protection/>
    </xf>
    <xf numFmtId="0" fontId="5" fillId="0" borderId="0" xfId="33" applyFont="1" applyBorder="1" applyProtection="1">
      <alignment/>
      <protection/>
    </xf>
    <xf numFmtId="0" fontId="0" fillId="40" borderId="0" xfId="33" applyFont="1" applyFill="1" applyProtection="1">
      <alignment/>
      <protection/>
    </xf>
    <xf numFmtId="0" fontId="5" fillId="40" borderId="0" xfId="33" applyFont="1" applyFill="1" applyProtection="1">
      <alignment/>
      <protection/>
    </xf>
    <xf numFmtId="0" fontId="6" fillId="0" borderId="11" xfId="33" applyFont="1" applyBorder="1" applyProtection="1">
      <alignment/>
      <protection/>
    </xf>
    <xf numFmtId="0" fontId="6" fillId="0" borderId="60" xfId="33" applyFont="1" applyBorder="1" applyProtection="1">
      <alignment/>
      <protection/>
    </xf>
    <xf numFmtId="0" fontId="6" fillId="0" borderId="61" xfId="33" applyFont="1" applyBorder="1" applyProtection="1">
      <alignment/>
      <protection/>
    </xf>
    <xf numFmtId="0" fontId="6" fillId="0" borderId="62" xfId="33" applyFont="1" applyBorder="1" applyProtection="1">
      <alignment/>
      <protection/>
    </xf>
    <xf numFmtId="3" fontId="23" fillId="35" borderId="100" xfId="33" applyNumberFormat="1" applyFont="1" applyFill="1" applyBorder="1" applyAlignment="1" applyProtection="1">
      <alignment horizontal="right"/>
      <protection locked="0"/>
    </xf>
    <xf numFmtId="0" fontId="28" fillId="39" borderId="0" xfId="33" applyFont="1" applyFill="1" applyBorder="1" applyAlignment="1" applyProtection="1">
      <alignment horizontal="right"/>
      <protection/>
    </xf>
    <xf numFmtId="190" fontId="5" fillId="40" borderId="0" xfId="33" applyNumberFormat="1" applyFont="1" applyFill="1" applyProtection="1">
      <alignment/>
      <protection/>
    </xf>
    <xf numFmtId="0" fontId="14" fillId="0" borderId="29" xfId="53" applyFont="1" applyBorder="1" applyAlignment="1" applyProtection="1">
      <alignment horizontal="justify" vertical="center" wrapText="1"/>
      <protection/>
    </xf>
    <xf numFmtId="0" fontId="6" fillId="0" borderId="29" xfId="53" applyFont="1" applyBorder="1" applyAlignment="1" applyProtection="1">
      <alignment vertical="center" wrapText="1"/>
      <protection/>
    </xf>
    <xf numFmtId="0" fontId="38" fillId="0" borderId="29" xfId="53" applyFont="1" applyBorder="1" applyAlignment="1" applyProtection="1">
      <alignment horizontal="justify" vertical="center" wrapText="1"/>
      <protection/>
    </xf>
    <xf numFmtId="0" fontId="39" fillId="0" borderId="29" xfId="53" applyFont="1" applyBorder="1" applyAlignment="1" applyProtection="1">
      <alignment vertical="center" wrapText="1"/>
      <protection/>
    </xf>
    <xf numFmtId="0" fontId="14" fillId="0" borderId="101" xfId="53" applyFont="1" applyBorder="1" applyAlignment="1" applyProtection="1">
      <alignment horizontal="left" vertical="center" wrapText="1"/>
      <protection/>
    </xf>
    <xf numFmtId="0" fontId="6" fillId="0" borderId="102" xfId="53" applyFont="1" applyBorder="1" applyAlignment="1" applyProtection="1">
      <alignment horizontal="left" vertical="center" wrapText="1"/>
      <protection/>
    </xf>
    <xf numFmtId="0" fontId="6" fillId="0" borderId="103" xfId="53" applyFont="1" applyBorder="1" applyAlignment="1" applyProtection="1">
      <alignment horizontal="left" vertical="center" wrapText="1"/>
      <protection/>
    </xf>
    <xf numFmtId="0" fontId="13" fillId="0" borderId="101" xfId="53" applyFont="1" applyBorder="1" applyAlignment="1" applyProtection="1">
      <alignment horizontal="left" vertical="center" wrapText="1"/>
      <protection/>
    </xf>
    <xf numFmtId="0" fontId="3" fillId="0" borderId="102" xfId="53" applyFont="1" applyBorder="1" applyAlignment="1" applyProtection="1">
      <alignment horizontal="left" vertical="center" wrapText="1"/>
      <protection/>
    </xf>
    <xf numFmtId="0" fontId="3" fillId="0" borderId="103" xfId="53" applyFont="1" applyBorder="1" applyAlignment="1" applyProtection="1">
      <alignment horizontal="left" vertical="center" wrapText="1"/>
      <protection/>
    </xf>
    <xf numFmtId="0" fontId="13" fillId="0" borderId="101" xfId="53" applyFont="1" applyBorder="1" applyAlignment="1" applyProtection="1">
      <alignment horizontal="left" vertical="center" wrapText="1"/>
      <protection/>
    </xf>
    <xf numFmtId="0" fontId="16" fillId="0" borderId="29" xfId="37" applyFont="1" applyBorder="1" applyAlignment="1" applyProtection="1">
      <alignment horizontal="justify" vertical="center"/>
      <protection/>
    </xf>
    <xf numFmtId="0" fontId="0" fillId="0" borderId="29" xfId="53" applyFont="1" applyBorder="1" applyAlignment="1" applyProtection="1">
      <alignment vertical="center"/>
      <protection/>
    </xf>
    <xf numFmtId="0" fontId="14" fillId="0" borderId="29" xfId="53" applyFont="1" applyBorder="1" applyAlignment="1" applyProtection="1">
      <alignment horizontal="justify" vertical="center"/>
      <protection/>
    </xf>
    <xf numFmtId="0" fontId="0" fillId="0" borderId="29" xfId="53" applyBorder="1" applyAlignment="1" applyProtection="1">
      <alignment vertical="center"/>
      <protection/>
    </xf>
    <xf numFmtId="0" fontId="14" fillId="0" borderId="101" xfId="53" applyFont="1" applyBorder="1" applyAlignment="1" applyProtection="1">
      <alignment horizontal="justify" vertical="center" wrapText="1"/>
      <protection/>
    </xf>
    <xf numFmtId="0" fontId="0" fillId="0" borderId="102" xfId="33" applyFont="1" applyBorder="1" applyAlignment="1" applyProtection="1">
      <alignment vertical="center" wrapText="1"/>
      <protection/>
    </xf>
    <xf numFmtId="0" fontId="0" fillId="0" borderId="103" xfId="33" applyFont="1" applyBorder="1" applyAlignment="1" applyProtection="1">
      <alignment vertical="center" wrapText="1"/>
      <protection/>
    </xf>
    <xf numFmtId="0" fontId="17" fillId="41" borderId="96" xfId="33" applyFont="1" applyFill="1" applyBorder="1" applyAlignment="1" applyProtection="1">
      <alignment horizontal="center" vertical="center" wrapText="1"/>
      <protection/>
    </xf>
    <xf numFmtId="0" fontId="17" fillId="41" borderId="97" xfId="33" applyFont="1" applyFill="1" applyBorder="1" applyAlignment="1" applyProtection="1">
      <alignment horizontal="center" vertical="center" wrapText="1"/>
      <protection/>
    </xf>
    <xf numFmtId="0" fontId="3" fillId="33" borderId="72" xfId="33" applyFont="1" applyFill="1" applyBorder="1" applyAlignment="1" applyProtection="1">
      <alignment horizontal="center" vertical="center" wrapText="1"/>
      <protection/>
    </xf>
    <xf numFmtId="0" fontId="3" fillId="33" borderId="17" xfId="33" applyFont="1" applyFill="1" applyBorder="1" applyAlignment="1" applyProtection="1">
      <alignment horizontal="center" vertical="center" wrapText="1"/>
      <protection/>
    </xf>
    <xf numFmtId="0" fontId="3" fillId="33" borderId="71" xfId="33" applyFont="1" applyFill="1" applyBorder="1" applyAlignment="1" applyProtection="1">
      <alignment horizontal="center" vertical="center" wrapText="1"/>
      <protection/>
    </xf>
    <xf numFmtId="0" fontId="3" fillId="33" borderId="16" xfId="33" applyFont="1" applyFill="1" applyBorder="1" applyAlignment="1" applyProtection="1">
      <alignment horizontal="center" vertical="center" wrapText="1"/>
      <protection/>
    </xf>
    <xf numFmtId="0" fontId="37" fillId="36" borderId="104" xfId="33" applyFont="1" applyFill="1" applyBorder="1" applyAlignment="1" applyProtection="1">
      <alignment horizontal="center" vertical="center"/>
      <protection/>
    </xf>
    <xf numFmtId="0" fontId="37" fillId="36" borderId="69" xfId="33" applyFont="1" applyFill="1" applyBorder="1" applyAlignment="1" applyProtection="1">
      <alignment horizontal="center" vertical="center"/>
      <protection/>
    </xf>
    <xf numFmtId="0" fontId="37" fillId="36" borderId="105" xfId="33" applyFont="1" applyFill="1" applyBorder="1" applyAlignment="1" applyProtection="1">
      <alignment horizontal="center" vertical="center"/>
      <protection/>
    </xf>
    <xf numFmtId="0" fontId="37" fillId="36" borderId="16" xfId="33" applyFont="1" applyFill="1" applyBorder="1" applyAlignment="1" applyProtection="1">
      <alignment horizontal="center" vertical="center"/>
      <protection/>
    </xf>
    <xf numFmtId="3" fontId="6" fillId="36" borderId="106" xfId="33" applyNumberFormat="1" applyFont="1" applyFill="1" applyBorder="1" applyAlignment="1" applyProtection="1">
      <alignment horizontal="center" vertical="center"/>
      <protection/>
    </xf>
    <xf numFmtId="3" fontId="6" fillId="36" borderId="107" xfId="33" applyNumberFormat="1" applyFont="1" applyFill="1" applyBorder="1" applyAlignment="1" applyProtection="1">
      <alignment horizontal="center" vertical="center"/>
      <protection/>
    </xf>
    <xf numFmtId="0" fontId="19" fillId="33" borderId="36" xfId="33" applyFont="1" applyFill="1" applyBorder="1" applyAlignment="1" applyProtection="1">
      <alignment horizontal="center" vertical="center"/>
      <protection/>
    </xf>
    <xf numFmtId="0" fontId="19" fillId="33" borderId="37" xfId="33" applyFont="1" applyFill="1" applyBorder="1" applyAlignment="1">
      <alignment horizontal="center"/>
      <protection/>
    </xf>
    <xf numFmtId="0" fontId="19" fillId="33" borderId="38" xfId="33" applyFont="1" applyFill="1" applyBorder="1" applyAlignment="1">
      <alignment horizontal="center"/>
      <protection/>
    </xf>
    <xf numFmtId="0" fontId="25" fillId="35" borderId="108" xfId="33" applyFont="1" applyFill="1" applyBorder="1" applyAlignment="1" applyProtection="1">
      <alignment horizontal="right" vertical="center"/>
      <protection locked="0"/>
    </xf>
    <xf numFmtId="0" fontId="26" fillId="0" borderId="109" xfId="33" applyFont="1" applyBorder="1" applyAlignment="1" applyProtection="1">
      <alignment/>
      <protection locked="0"/>
    </xf>
    <xf numFmtId="0" fontId="26" fillId="0" borderId="30" xfId="33" applyFont="1" applyBorder="1" applyAlignment="1" applyProtection="1">
      <alignment/>
      <protection locked="0"/>
    </xf>
    <xf numFmtId="0" fontId="26" fillId="35" borderId="109" xfId="33" applyFont="1" applyFill="1" applyBorder="1" applyAlignment="1" applyProtection="1">
      <alignment/>
      <protection locked="0"/>
    </xf>
    <xf numFmtId="0" fontId="26" fillId="35" borderId="110" xfId="33" applyFont="1" applyFill="1" applyBorder="1" applyAlignment="1" applyProtection="1">
      <alignment/>
      <protection locked="0"/>
    </xf>
    <xf numFmtId="0" fontId="22" fillId="39" borderId="78" xfId="33" applyFont="1" applyFill="1" applyBorder="1" applyAlignment="1" applyProtection="1">
      <alignment horizontal="center" vertical="center"/>
      <protection/>
    </xf>
    <xf numFmtId="0" fontId="22" fillId="39" borderId="78" xfId="33" applyFont="1" applyFill="1" applyBorder="1" applyAlignment="1">
      <alignment/>
      <protection/>
    </xf>
    <xf numFmtId="0" fontId="25" fillId="35" borderId="111" xfId="37" applyFont="1" applyFill="1" applyBorder="1" applyAlignment="1" applyProtection="1">
      <alignment horizontal="right" vertical="center"/>
      <protection locked="0"/>
    </xf>
    <xf numFmtId="0" fontId="25" fillId="35" borderId="78" xfId="33" applyFont="1" applyFill="1" applyBorder="1" applyAlignment="1" applyProtection="1">
      <alignment/>
      <protection locked="0"/>
    </xf>
    <xf numFmtId="0" fontId="25" fillId="35" borderId="95" xfId="33" applyFont="1" applyFill="1" applyBorder="1" applyAlignment="1" applyProtection="1">
      <alignment/>
      <protection locked="0"/>
    </xf>
    <xf numFmtId="3" fontId="6" fillId="36" borderId="112" xfId="33" applyNumberFormat="1" applyFont="1" applyFill="1" applyBorder="1" applyAlignment="1" applyProtection="1">
      <alignment horizontal="center" vertical="center"/>
      <protection/>
    </xf>
    <xf numFmtId="3" fontId="6" fillId="36" borderId="113" xfId="33" applyNumberFormat="1" applyFont="1" applyFill="1" applyBorder="1" applyAlignment="1" applyProtection="1">
      <alignment horizontal="center" vertical="center"/>
      <protection/>
    </xf>
    <xf numFmtId="0" fontId="26" fillId="35" borderId="30" xfId="33" applyFont="1" applyFill="1" applyBorder="1" applyAlignment="1" applyProtection="1">
      <alignment/>
      <protection locked="0"/>
    </xf>
    <xf numFmtId="0" fontId="6" fillId="0" borderId="114" xfId="33" applyFont="1" applyFill="1" applyBorder="1" applyAlignment="1" applyProtection="1">
      <alignment horizontal="left" vertical="top" wrapText="1"/>
      <protection/>
    </xf>
    <xf numFmtId="0" fontId="6" fillId="0" borderId="33" xfId="33" applyFont="1" applyFill="1" applyBorder="1" applyAlignment="1" applyProtection="1">
      <alignment horizontal="left" vertical="top" wrapText="1"/>
      <protection/>
    </xf>
    <xf numFmtId="0" fontId="6" fillId="0" borderId="115" xfId="33" applyFont="1" applyFill="1" applyBorder="1" applyAlignment="1" applyProtection="1">
      <alignment horizontal="left" vertical="top" wrapText="1"/>
      <protection/>
    </xf>
    <xf numFmtId="0" fontId="3" fillId="0" borderId="35" xfId="33" applyFont="1" applyFill="1" applyBorder="1" applyAlignment="1" applyProtection="1">
      <alignment horizontal="center" vertical="center" wrapText="1"/>
      <protection/>
    </xf>
    <xf numFmtId="0" fontId="3" fillId="33" borderId="19" xfId="33" applyFont="1" applyFill="1" applyBorder="1" applyAlignment="1" applyProtection="1">
      <alignment horizontal="center" vertical="center" wrapText="1"/>
      <protection/>
    </xf>
    <xf numFmtId="0" fontId="3" fillId="33" borderId="18" xfId="33" applyFont="1" applyFill="1" applyBorder="1" applyAlignment="1" applyProtection="1">
      <alignment horizontal="center" vertical="center" wrapText="1"/>
      <protection/>
    </xf>
    <xf numFmtId="3" fontId="6" fillId="0" borderId="106" xfId="33" applyNumberFormat="1" applyFont="1" applyFill="1" applyBorder="1" applyAlignment="1" applyProtection="1">
      <alignment horizontal="center" vertical="center"/>
      <protection/>
    </xf>
    <xf numFmtId="3" fontId="6" fillId="0" borderId="107" xfId="33" applyNumberFormat="1" applyFont="1" applyFill="1" applyBorder="1" applyAlignment="1" applyProtection="1">
      <alignment horizontal="center" vertical="center"/>
      <protection/>
    </xf>
    <xf numFmtId="0" fontId="19" fillId="0" borderId="36" xfId="33" applyFont="1" applyFill="1" applyBorder="1" applyAlignment="1" applyProtection="1">
      <alignment horizontal="center" vertical="center"/>
      <protection/>
    </xf>
    <xf numFmtId="0" fontId="19" fillId="0" borderId="37" xfId="33" applyFont="1" applyFill="1" applyBorder="1" applyAlignment="1">
      <alignment horizontal="center"/>
      <protection/>
    </xf>
    <xf numFmtId="0" fontId="19" fillId="0" borderId="38" xfId="33" applyFont="1" applyFill="1" applyBorder="1" applyAlignment="1">
      <alignment horizontal="center"/>
      <protection/>
    </xf>
    <xf numFmtId="0" fontId="25" fillId="35" borderId="0" xfId="33" applyFont="1" applyFill="1" applyBorder="1" applyAlignment="1" applyProtection="1">
      <alignment horizontal="right" vertical="center"/>
      <protection hidden="1"/>
    </xf>
    <xf numFmtId="0" fontId="26" fillId="35" borderId="0" xfId="33" applyFont="1" applyFill="1" applyBorder="1" applyAlignment="1" applyProtection="1">
      <alignment/>
      <protection hidden="1"/>
    </xf>
    <xf numFmtId="0" fontId="25" fillId="35" borderId="108" xfId="33" applyFont="1" applyFill="1" applyBorder="1" applyAlignment="1" applyProtection="1">
      <alignment horizontal="right" vertical="center"/>
      <protection hidden="1"/>
    </xf>
    <xf numFmtId="0" fontId="26" fillId="35" borderId="109" xfId="33" applyFont="1" applyFill="1" applyBorder="1" applyAlignment="1" applyProtection="1">
      <alignment/>
      <protection hidden="1"/>
    </xf>
    <xf numFmtId="0" fontId="26" fillId="35" borderId="110" xfId="33" applyFont="1" applyFill="1" applyBorder="1" applyAlignment="1" applyProtection="1">
      <alignment/>
      <protection hidden="1"/>
    </xf>
    <xf numFmtId="0" fontId="26" fillId="35" borderId="111" xfId="37" applyFont="1" applyFill="1" applyBorder="1" applyAlignment="1" applyProtection="1">
      <alignment horizontal="right" vertical="center"/>
      <protection hidden="1"/>
    </xf>
    <xf numFmtId="0" fontId="30" fillId="35" borderId="78" xfId="33" applyFont="1" applyFill="1" applyBorder="1" applyAlignment="1" applyProtection="1">
      <alignment/>
      <protection hidden="1"/>
    </xf>
    <xf numFmtId="0" fontId="30" fillId="35" borderId="95" xfId="33" applyFont="1" applyFill="1" applyBorder="1" applyAlignment="1" applyProtection="1">
      <alignment/>
      <protection hidden="1"/>
    </xf>
    <xf numFmtId="0" fontId="37" fillId="0" borderId="104" xfId="33" applyFont="1" applyFill="1" applyBorder="1" applyAlignment="1" applyProtection="1">
      <alignment horizontal="center" vertical="center"/>
      <protection/>
    </xf>
    <xf numFmtId="0" fontId="37" fillId="0" borderId="69" xfId="33" applyFont="1" applyFill="1" applyBorder="1" applyAlignment="1" applyProtection="1">
      <alignment horizontal="center" vertical="center"/>
      <protection/>
    </xf>
    <xf numFmtId="0" fontId="37" fillId="0" borderId="105" xfId="33" applyFont="1" applyFill="1" applyBorder="1" applyAlignment="1" applyProtection="1">
      <alignment horizontal="center" vertical="center"/>
      <protection/>
    </xf>
    <xf numFmtId="0" fontId="37" fillId="0" borderId="16" xfId="33" applyFont="1" applyFill="1" applyBorder="1" applyAlignment="1" applyProtection="1">
      <alignment horizontal="center" vertical="center"/>
      <protection/>
    </xf>
    <xf numFmtId="3" fontId="6" fillId="0" borderId="112" xfId="33" applyNumberFormat="1" applyFont="1" applyFill="1" applyBorder="1" applyAlignment="1" applyProtection="1">
      <alignment horizontal="center" vertical="center"/>
      <protection/>
    </xf>
    <xf numFmtId="3" fontId="6" fillId="0" borderId="113" xfId="33" applyNumberFormat="1" applyFont="1" applyFill="1" applyBorder="1" applyAlignment="1" applyProtection="1">
      <alignment horizontal="center" vertical="center"/>
      <protection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_BO_PROGN" xfId="48"/>
    <cellStyle name="normální_BIL_VYSP.XLS" xfId="49"/>
    <cellStyle name="normální_Klient_plán_PU_max_spojený" xfId="50"/>
    <cellStyle name="normální_List1" xfId="51"/>
    <cellStyle name="normální_PlánPLR" xfId="52"/>
    <cellStyle name="normální_PrilohaD_OdemP" xfId="53"/>
    <cellStyle name="Poznámka" xfId="54"/>
    <cellStyle name="Percent" xfId="55"/>
    <cellStyle name="Propojená buňka" xfId="56"/>
    <cellStyle name="Followed Hyperlink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dxfs count="6">
    <dxf>
      <font>
        <b/>
        <i val="0"/>
      </font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</font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rgb="FFFF0000"/>
      </font>
      <fill>
        <patternFill>
          <bgColor rgb="FFFFFF99"/>
        </patternFill>
      </fill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F7F7F7"/>
      <rgbColor rgb="00993300"/>
      <rgbColor rgb="00FFFFE1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9525</xdr:rowOff>
    </xdr:from>
    <xdr:to>
      <xdr:col>7</xdr:col>
      <xdr:colOff>1190625</xdr:colOff>
      <xdr:row>10</xdr:row>
      <xdr:rowOff>400050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" y="495300"/>
          <a:ext cx="8905875" cy="721042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1) Pro vyplnění požadovaných hodnot slouží </a:t>
          </a:r>
          <a:r>
            <a:rPr lang="en-US" cap="none" sz="11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pouze zeleně označená pole</a:t>
          </a: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, ostatní  pole žadatel  nevyplňuje. Tato pole jsou zamknuta a je tak zabráněno přepisu vzorců a jiných polí. 
</a:t>
          </a:r>
          <a:r>
            <a:rPr lang="en-US" cap="none" sz="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2) V dotazníku se pro úsporu místa používá pojem "družstvo", které je zástupné pro bytové družstvo i společenství vlastníků 
</a:t>
          </a:r>
          <a:r>
            <a:rPr lang="en-US" cap="none" sz="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3) Žadatel  zpracuje  tabulky (v tis.Kč) ve struktuře  účetních  výkazů (Rozvaha, Výkaz  zisku a ztráty)  a  uvede  požadované  doplňující  údaje.
</a:t>
          </a:r>
          <a:r>
            <a:rPr lang="en-US" cap="none" sz="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4) Požadované údaje zpracuje za předcházející uzavřená</a:t>
          </a:r>
          <a:r>
            <a:rPr lang="en-US" cap="none" sz="11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2 účetní období (2005 a 2006)</a:t>
          </a: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a </a:t>
          </a:r>
          <a:r>
            <a:rPr lang="en-US" cap="none" sz="11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výhled stávajícího účetního období (konec roku 2007)</a:t>
          </a: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5)</a:t>
          </a:r>
          <a:r>
            <a:rPr lang="en-US" cap="none" sz="11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Žadatel  vyplní  tabulky  ve  tvaru účetních  výkazů  v plném (list Plná)  nebo zkráceném  (list Zkrácená) rozsahu podle  toho, v jakém rozsahu účetní výkazy zpracovává.</a:t>
          </a: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6) Kontrola vstupních dat: Hlavní kontroly vstupních dat provádí žadatel tím, že pozorně a pečlivě porovnává natypované údaje s údaji zapsaných v použitém zdroji údajů (např. z vyplněných standardních formulářů účetních výkazů, z výpisů z obchodního rejstříku, atd.). Další kontrola (automatická) je realizována prostřednictvím kontrolní buňky. Pomocí této buňky je zjišťována platnost rovnosti aktiv a pasiv, hodnoty aktiv a pasiv musí být totožné. Dále je porovnávána shodnost výsledku hospodaření uváděného v pasivech s výsledkem hospodaření uváděným ve výsledovce. Nesplnění těchto základních podmínek je signalizováno v kontrolní buňce. Kontrola platí až pro vyplnění všech údajů z účetních výkazů za všechna období. V průběhu typování dat nastává signalizace nesplnění kontrolních podmínek v důsledku neúplného vyplnění všech údajů. Kontrola je relevantní až po vyplnění všech údajů.
</a:t>
          </a:r>
          <a:r>
            <a:rPr lang="en-US" cap="none" sz="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7) Při vyplňování tabulek je nutné dodržet následující pravidlo: </a:t>
          </a:r>
          <a:r>
            <a:rPr lang="en-US" cap="none" sz="11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IČ (identifikační číslo firmy) vyplňujte pouze v listu, který budete skutečně vyplňovat (buď z výkazů v plném členění nebo z výkazů ve zkráceném, zjednodušeném členění)</a:t>
          </a: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 Pokud v listu nejsou údaje vyplněny, pak nepřepisujte implicitně vloženou instrukci NEDEF(). V nevyplněném listu v položce IČ musí být zachována instrukce: =NEDEF(). 
</a:t>
          </a:r>
          <a:r>
            <a:rPr lang="en-US" cap="none" sz="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 editAs="oneCell">
    <xdr:from>
      <xdr:col>0</xdr:col>
      <xdr:colOff>95250</xdr:colOff>
      <xdr:row>1</xdr:row>
      <xdr:rowOff>19050</xdr:rowOff>
    </xdr:from>
    <xdr:to>
      <xdr:col>7</xdr:col>
      <xdr:colOff>1162050</xdr:colOff>
      <xdr:row>4</xdr:row>
      <xdr:rowOff>333375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04825"/>
          <a:ext cx="8848725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17</xdr:row>
      <xdr:rowOff>0</xdr:rowOff>
    </xdr:from>
    <xdr:to>
      <xdr:col>5</xdr:col>
      <xdr:colOff>333375</xdr:colOff>
      <xdr:row>17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8696325" y="429577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171450</xdr:colOff>
      <xdr:row>17</xdr:row>
      <xdr:rowOff>0</xdr:rowOff>
    </xdr:from>
    <xdr:to>
      <xdr:col>5</xdr:col>
      <xdr:colOff>333375</xdr:colOff>
      <xdr:row>17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8696325" y="429577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171450</xdr:colOff>
      <xdr:row>17</xdr:row>
      <xdr:rowOff>0</xdr:rowOff>
    </xdr:from>
    <xdr:to>
      <xdr:col>5</xdr:col>
      <xdr:colOff>333375</xdr:colOff>
      <xdr:row>17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8696325" y="429577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171450</xdr:colOff>
      <xdr:row>17</xdr:row>
      <xdr:rowOff>0</xdr:rowOff>
    </xdr:from>
    <xdr:to>
      <xdr:col>5</xdr:col>
      <xdr:colOff>333375</xdr:colOff>
      <xdr:row>17</xdr:row>
      <xdr:rowOff>0</xdr:rowOff>
    </xdr:to>
    <xdr:sp>
      <xdr:nvSpPr>
        <xdr:cNvPr id="4" name="Rectangle 4"/>
        <xdr:cNvSpPr>
          <a:spLocks/>
        </xdr:cNvSpPr>
      </xdr:nvSpPr>
      <xdr:spPr>
        <a:xfrm>
          <a:off x="8696325" y="429577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171450</xdr:colOff>
      <xdr:row>17</xdr:row>
      <xdr:rowOff>0</xdr:rowOff>
    </xdr:from>
    <xdr:to>
      <xdr:col>5</xdr:col>
      <xdr:colOff>333375</xdr:colOff>
      <xdr:row>17</xdr:row>
      <xdr:rowOff>0</xdr:rowOff>
    </xdr:to>
    <xdr:sp>
      <xdr:nvSpPr>
        <xdr:cNvPr id="5" name="Rectangle 5"/>
        <xdr:cNvSpPr>
          <a:spLocks/>
        </xdr:cNvSpPr>
      </xdr:nvSpPr>
      <xdr:spPr>
        <a:xfrm>
          <a:off x="8696325" y="429577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171450</xdr:colOff>
      <xdr:row>17</xdr:row>
      <xdr:rowOff>0</xdr:rowOff>
    </xdr:from>
    <xdr:to>
      <xdr:col>5</xdr:col>
      <xdr:colOff>333375</xdr:colOff>
      <xdr:row>17</xdr:row>
      <xdr:rowOff>0</xdr:rowOff>
    </xdr:to>
    <xdr:sp>
      <xdr:nvSpPr>
        <xdr:cNvPr id="6" name="Rectangle 6"/>
        <xdr:cNvSpPr>
          <a:spLocks/>
        </xdr:cNvSpPr>
      </xdr:nvSpPr>
      <xdr:spPr>
        <a:xfrm>
          <a:off x="8696325" y="429577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171450</xdr:colOff>
      <xdr:row>17</xdr:row>
      <xdr:rowOff>0</xdr:rowOff>
    </xdr:from>
    <xdr:to>
      <xdr:col>5</xdr:col>
      <xdr:colOff>333375</xdr:colOff>
      <xdr:row>17</xdr:row>
      <xdr:rowOff>0</xdr:rowOff>
    </xdr:to>
    <xdr:sp>
      <xdr:nvSpPr>
        <xdr:cNvPr id="7" name="Rectangle 7"/>
        <xdr:cNvSpPr>
          <a:spLocks/>
        </xdr:cNvSpPr>
      </xdr:nvSpPr>
      <xdr:spPr>
        <a:xfrm>
          <a:off x="8696325" y="429577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171450</xdr:colOff>
      <xdr:row>17</xdr:row>
      <xdr:rowOff>0</xdr:rowOff>
    </xdr:from>
    <xdr:to>
      <xdr:col>5</xdr:col>
      <xdr:colOff>333375</xdr:colOff>
      <xdr:row>17</xdr:row>
      <xdr:rowOff>0</xdr:rowOff>
    </xdr:to>
    <xdr:sp>
      <xdr:nvSpPr>
        <xdr:cNvPr id="8" name="Rectangle 8"/>
        <xdr:cNvSpPr>
          <a:spLocks/>
        </xdr:cNvSpPr>
      </xdr:nvSpPr>
      <xdr:spPr>
        <a:xfrm>
          <a:off x="8696325" y="429577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171450</xdr:colOff>
      <xdr:row>17</xdr:row>
      <xdr:rowOff>0</xdr:rowOff>
    </xdr:from>
    <xdr:to>
      <xdr:col>5</xdr:col>
      <xdr:colOff>333375</xdr:colOff>
      <xdr:row>17</xdr:row>
      <xdr:rowOff>0</xdr:rowOff>
    </xdr:to>
    <xdr:sp>
      <xdr:nvSpPr>
        <xdr:cNvPr id="9" name="Rectangle 9"/>
        <xdr:cNvSpPr>
          <a:spLocks/>
        </xdr:cNvSpPr>
      </xdr:nvSpPr>
      <xdr:spPr>
        <a:xfrm>
          <a:off x="8696325" y="429577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171450</xdr:colOff>
      <xdr:row>17</xdr:row>
      <xdr:rowOff>0</xdr:rowOff>
    </xdr:from>
    <xdr:to>
      <xdr:col>5</xdr:col>
      <xdr:colOff>333375</xdr:colOff>
      <xdr:row>17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8696325" y="429577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171450</xdr:colOff>
      <xdr:row>17</xdr:row>
      <xdr:rowOff>0</xdr:rowOff>
    </xdr:from>
    <xdr:to>
      <xdr:col>5</xdr:col>
      <xdr:colOff>333375</xdr:colOff>
      <xdr:row>17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8696325" y="429577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171450</xdr:colOff>
      <xdr:row>17</xdr:row>
      <xdr:rowOff>0</xdr:rowOff>
    </xdr:from>
    <xdr:to>
      <xdr:col>5</xdr:col>
      <xdr:colOff>333375</xdr:colOff>
      <xdr:row>17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8696325" y="429577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171450</xdr:colOff>
      <xdr:row>17</xdr:row>
      <xdr:rowOff>0</xdr:rowOff>
    </xdr:from>
    <xdr:to>
      <xdr:col>5</xdr:col>
      <xdr:colOff>333375</xdr:colOff>
      <xdr:row>17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8696325" y="429577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171450</xdr:colOff>
      <xdr:row>17</xdr:row>
      <xdr:rowOff>0</xdr:rowOff>
    </xdr:from>
    <xdr:to>
      <xdr:col>5</xdr:col>
      <xdr:colOff>333375</xdr:colOff>
      <xdr:row>17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8696325" y="429577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171450</xdr:colOff>
      <xdr:row>17</xdr:row>
      <xdr:rowOff>0</xdr:rowOff>
    </xdr:from>
    <xdr:to>
      <xdr:col>5</xdr:col>
      <xdr:colOff>333375</xdr:colOff>
      <xdr:row>17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8696325" y="429577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171450</xdr:colOff>
      <xdr:row>17</xdr:row>
      <xdr:rowOff>0</xdr:rowOff>
    </xdr:from>
    <xdr:to>
      <xdr:col>5</xdr:col>
      <xdr:colOff>333375</xdr:colOff>
      <xdr:row>17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8696325" y="429577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171450</xdr:colOff>
      <xdr:row>17</xdr:row>
      <xdr:rowOff>0</xdr:rowOff>
    </xdr:from>
    <xdr:to>
      <xdr:col>5</xdr:col>
      <xdr:colOff>333375</xdr:colOff>
      <xdr:row>17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8696325" y="429577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171450</xdr:colOff>
      <xdr:row>17</xdr:row>
      <xdr:rowOff>0</xdr:rowOff>
    </xdr:from>
    <xdr:to>
      <xdr:col>5</xdr:col>
      <xdr:colOff>333375</xdr:colOff>
      <xdr:row>17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8696325" y="429577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171450</xdr:colOff>
      <xdr:row>17</xdr:row>
      <xdr:rowOff>0</xdr:rowOff>
    </xdr:from>
    <xdr:to>
      <xdr:col>5</xdr:col>
      <xdr:colOff>333375</xdr:colOff>
      <xdr:row>17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8696325" y="429577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171450</xdr:colOff>
      <xdr:row>17</xdr:row>
      <xdr:rowOff>0</xdr:rowOff>
    </xdr:from>
    <xdr:to>
      <xdr:col>5</xdr:col>
      <xdr:colOff>333375</xdr:colOff>
      <xdr:row>17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8696325" y="429577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171450</xdr:colOff>
      <xdr:row>17</xdr:row>
      <xdr:rowOff>0</xdr:rowOff>
    </xdr:from>
    <xdr:to>
      <xdr:col>5</xdr:col>
      <xdr:colOff>333375</xdr:colOff>
      <xdr:row>17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8696325" y="429577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171450</xdr:colOff>
      <xdr:row>17</xdr:row>
      <xdr:rowOff>0</xdr:rowOff>
    </xdr:from>
    <xdr:to>
      <xdr:col>5</xdr:col>
      <xdr:colOff>333375</xdr:colOff>
      <xdr:row>17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8696325" y="429577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171450</xdr:colOff>
      <xdr:row>17</xdr:row>
      <xdr:rowOff>0</xdr:rowOff>
    </xdr:from>
    <xdr:to>
      <xdr:col>5</xdr:col>
      <xdr:colOff>333375</xdr:colOff>
      <xdr:row>17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8696325" y="429577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171450</xdr:colOff>
      <xdr:row>17</xdr:row>
      <xdr:rowOff>0</xdr:rowOff>
    </xdr:from>
    <xdr:to>
      <xdr:col>5</xdr:col>
      <xdr:colOff>333375</xdr:colOff>
      <xdr:row>17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8696325" y="429577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171450</xdr:colOff>
      <xdr:row>17</xdr:row>
      <xdr:rowOff>0</xdr:rowOff>
    </xdr:from>
    <xdr:to>
      <xdr:col>5</xdr:col>
      <xdr:colOff>333375</xdr:colOff>
      <xdr:row>17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8696325" y="429577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171450</xdr:colOff>
      <xdr:row>17</xdr:row>
      <xdr:rowOff>0</xdr:rowOff>
    </xdr:from>
    <xdr:to>
      <xdr:col>5</xdr:col>
      <xdr:colOff>333375</xdr:colOff>
      <xdr:row>17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8696325" y="429577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171450</xdr:colOff>
      <xdr:row>17</xdr:row>
      <xdr:rowOff>0</xdr:rowOff>
    </xdr:from>
    <xdr:to>
      <xdr:col>5</xdr:col>
      <xdr:colOff>333375</xdr:colOff>
      <xdr:row>17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8696325" y="429577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171450</xdr:colOff>
      <xdr:row>17</xdr:row>
      <xdr:rowOff>0</xdr:rowOff>
    </xdr:from>
    <xdr:to>
      <xdr:col>5</xdr:col>
      <xdr:colOff>333375</xdr:colOff>
      <xdr:row>17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8696325" y="429577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171450</xdr:colOff>
      <xdr:row>17</xdr:row>
      <xdr:rowOff>0</xdr:rowOff>
    </xdr:from>
    <xdr:to>
      <xdr:col>5</xdr:col>
      <xdr:colOff>333375</xdr:colOff>
      <xdr:row>17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8696325" y="429577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171450</xdr:colOff>
      <xdr:row>17</xdr:row>
      <xdr:rowOff>0</xdr:rowOff>
    </xdr:from>
    <xdr:to>
      <xdr:col>5</xdr:col>
      <xdr:colOff>333375</xdr:colOff>
      <xdr:row>17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8696325" y="429577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171450</xdr:colOff>
      <xdr:row>17</xdr:row>
      <xdr:rowOff>0</xdr:rowOff>
    </xdr:from>
    <xdr:to>
      <xdr:col>5</xdr:col>
      <xdr:colOff>333375</xdr:colOff>
      <xdr:row>17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8696325" y="429577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171450</xdr:colOff>
      <xdr:row>17</xdr:row>
      <xdr:rowOff>0</xdr:rowOff>
    </xdr:from>
    <xdr:to>
      <xdr:col>5</xdr:col>
      <xdr:colOff>333375</xdr:colOff>
      <xdr:row>17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8696325" y="429577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171450</xdr:colOff>
      <xdr:row>17</xdr:row>
      <xdr:rowOff>0</xdr:rowOff>
    </xdr:from>
    <xdr:to>
      <xdr:col>5</xdr:col>
      <xdr:colOff>333375</xdr:colOff>
      <xdr:row>17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8696325" y="429577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171450</xdr:colOff>
      <xdr:row>17</xdr:row>
      <xdr:rowOff>0</xdr:rowOff>
    </xdr:from>
    <xdr:to>
      <xdr:col>5</xdr:col>
      <xdr:colOff>333375</xdr:colOff>
      <xdr:row>17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8696325" y="429577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11</xdr:col>
      <xdr:colOff>0</xdr:colOff>
      <xdr:row>204</xdr:row>
      <xdr:rowOff>0</xdr:rowOff>
    </xdr:from>
    <xdr:to>
      <xdr:col>11</xdr:col>
      <xdr:colOff>0</xdr:colOff>
      <xdr:row>204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14497050" y="40071675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11</xdr:col>
      <xdr:colOff>0</xdr:colOff>
      <xdr:row>204</xdr:row>
      <xdr:rowOff>0</xdr:rowOff>
    </xdr:from>
    <xdr:to>
      <xdr:col>11</xdr:col>
      <xdr:colOff>0</xdr:colOff>
      <xdr:row>204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14497050" y="40071675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11</xdr:col>
      <xdr:colOff>0</xdr:colOff>
      <xdr:row>204</xdr:row>
      <xdr:rowOff>0</xdr:rowOff>
    </xdr:from>
    <xdr:to>
      <xdr:col>11</xdr:col>
      <xdr:colOff>0</xdr:colOff>
      <xdr:row>204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14497050" y="40071675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11</xdr:col>
      <xdr:colOff>0</xdr:colOff>
      <xdr:row>204</xdr:row>
      <xdr:rowOff>19050</xdr:rowOff>
    </xdr:from>
    <xdr:to>
      <xdr:col>11</xdr:col>
      <xdr:colOff>0</xdr:colOff>
      <xdr:row>204</xdr:row>
      <xdr:rowOff>171450</xdr:rowOff>
    </xdr:to>
    <xdr:sp>
      <xdr:nvSpPr>
        <xdr:cNvPr id="38" name="Rectangle 50"/>
        <xdr:cNvSpPr>
          <a:spLocks/>
        </xdr:cNvSpPr>
      </xdr:nvSpPr>
      <xdr:spPr>
        <a:xfrm>
          <a:off x="14497050" y="40090725"/>
          <a:ext cx="0" cy="15240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11</xdr:col>
      <xdr:colOff>0</xdr:colOff>
      <xdr:row>204</xdr:row>
      <xdr:rowOff>19050</xdr:rowOff>
    </xdr:from>
    <xdr:to>
      <xdr:col>11</xdr:col>
      <xdr:colOff>0</xdr:colOff>
      <xdr:row>204</xdr:row>
      <xdr:rowOff>171450</xdr:rowOff>
    </xdr:to>
    <xdr:sp>
      <xdr:nvSpPr>
        <xdr:cNvPr id="39" name="Rectangle 51"/>
        <xdr:cNvSpPr>
          <a:spLocks/>
        </xdr:cNvSpPr>
      </xdr:nvSpPr>
      <xdr:spPr>
        <a:xfrm>
          <a:off x="14497050" y="40090725"/>
          <a:ext cx="0" cy="15240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11</xdr:col>
      <xdr:colOff>0</xdr:colOff>
      <xdr:row>204</xdr:row>
      <xdr:rowOff>19050</xdr:rowOff>
    </xdr:from>
    <xdr:to>
      <xdr:col>11</xdr:col>
      <xdr:colOff>0</xdr:colOff>
      <xdr:row>204</xdr:row>
      <xdr:rowOff>171450</xdr:rowOff>
    </xdr:to>
    <xdr:sp>
      <xdr:nvSpPr>
        <xdr:cNvPr id="40" name="Rectangle 52"/>
        <xdr:cNvSpPr>
          <a:spLocks/>
        </xdr:cNvSpPr>
      </xdr:nvSpPr>
      <xdr:spPr>
        <a:xfrm>
          <a:off x="14497050" y="40090725"/>
          <a:ext cx="0" cy="15240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11</xdr:col>
      <xdr:colOff>0</xdr:colOff>
      <xdr:row>204</xdr:row>
      <xdr:rowOff>19050</xdr:rowOff>
    </xdr:from>
    <xdr:to>
      <xdr:col>11</xdr:col>
      <xdr:colOff>0</xdr:colOff>
      <xdr:row>204</xdr:row>
      <xdr:rowOff>171450</xdr:rowOff>
    </xdr:to>
    <xdr:sp>
      <xdr:nvSpPr>
        <xdr:cNvPr id="41" name="Rectangle 53"/>
        <xdr:cNvSpPr>
          <a:spLocks/>
        </xdr:cNvSpPr>
      </xdr:nvSpPr>
      <xdr:spPr>
        <a:xfrm>
          <a:off x="14497050" y="40090725"/>
          <a:ext cx="0" cy="15240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11</xdr:col>
      <xdr:colOff>0</xdr:colOff>
      <xdr:row>204</xdr:row>
      <xdr:rowOff>19050</xdr:rowOff>
    </xdr:from>
    <xdr:to>
      <xdr:col>11</xdr:col>
      <xdr:colOff>0</xdr:colOff>
      <xdr:row>204</xdr:row>
      <xdr:rowOff>171450</xdr:rowOff>
    </xdr:to>
    <xdr:sp>
      <xdr:nvSpPr>
        <xdr:cNvPr id="42" name="Rectangle 54"/>
        <xdr:cNvSpPr>
          <a:spLocks/>
        </xdr:cNvSpPr>
      </xdr:nvSpPr>
      <xdr:spPr>
        <a:xfrm>
          <a:off x="14497050" y="40090725"/>
          <a:ext cx="0" cy="15240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11</xdr:col>
      <xdr:colOff>0</xdr:colOff>
      <xdr:row>204</xdr:row>
      <xdr:rowOff>19050</xdr:rowOff>
    </xdr:from>
    <xdr:to>
      <xdr:col>11</xdr:col>
      <xdr:colOff>0</xdr:colOff>
      <xdr:row>204</xdr:row>
      <xdr:rowOff>171450</xdr:rowOff>
    </xdr:to>
    <xdr:sp>
      <xdr:nvSpPr>
        <xdr:cNvPr id="43" name="Rectangle 55"/>
        <xdr:cNvSpPr>
          <a:spLocks/>
        </xdr:cNvSpPr>
      </xdr:nvSpPr>
      <xdr:spPr>
        <a:xfrm>
          <a:off x="14497050" y="40090725"/>
          <a:ext cx="0" cy="15240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 editAs="oneCell">
    <xdr:from>
      <xdr:col>2</xdr:col>
      <xdr:colOff>28575</xdr:colOff>
      <xdr:row>4</xdr:row>
      <xdr:rowOff>152400</xdr:rowOff>
    </xdr:from>
    <xdr:to>
      <xdr:col>2</xdr:col>
      <xdr:colOff>3829050</xdr:colOff>
      <xdr:row>13</xdr:row>
      <xdr:rowOff>47625</xdr:rowOff>
    </xdr:to>
    <xdr:pic>
      <xdr:nvPicPr>
        <xdr:cNvPr id="44" name="Picture 61" descr="LOGO IR CCB - 2 barvy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066800"/>
          <a:ext cx="380047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94</xdr:row>
      <xdr:rowOff>0</xdr:rowOff>
    </xdr:from>
    <xdr:to>
      <xdr:col>11</xdr:col>
      <xdr:colOff>0</xdr:colOff>
      <xdr:row>94</xdr:row>
      <xdr:rowOff>0</xdr:rowOff>
    </xdr:to>
    <xdr:sp>
      <xdr:nvSpPr>
        <xdr:cNvPr id="1" name="Rectangle 2"/>
        <xdr:cNvSpPr>
          <a:spLocks/>
        </xdr:cNvSpPr>
      </xdr:nvSpPr>
      <xdr:spPr>
        <a:xfrm>
          <a:off x="14992350" y="19002375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11</xdr:col>
      <xdr:colOff>0</xdr:colOff>
      <xdr:row>94</xdr:row>
      <xdr:rowOff>0</xdr:rowOff>
    </xdr:from>
    <xdr:to>
      <xdr:col>11</xdr:col>
      <xdr:colOff>0</xdr:colOff>
      <xdr:row>94</xdr:row>
      <xdr:rowOff>0</xdr:rowOff>
    </xdr:to>
    <xdr:sp>
      <xdr:nvSpPr>
        <xdr:cNvPr id="2" name="Rectangle 3"/>
        <xdr:cNvSpPr>
          <a:spLocks/>
        </xdr:cNvSpPr>
      </xdr:nvSpPr>
      <xdr:spPr>
        <a:xfrm>
          <a:off x="14992350" y="19002375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11</xdr:col>
      <xdr:colOff>0</xdr:colOff>
      <xdr:row>94</xdr:row>
      <xdr:rowOff>0</xdr:rowOff>
    </xdr:from>
    <xdr:to>
      <xdr:col>11</xdr:col>
      <xdr:colOff>0</xdr:colOff>
      <xdr:row>94</xdr:row>
      <xdr:rowOff>0</xdr:rowOff>
    </xdr:to>
    <xdr:sp>
      <xdr:nvSpPr>
        <xdr:cNvPr id="3" name="Rectangle 4"/>
        <xdr:cNvSpPr>
          <a:spLocks/>
        </xdr:cNvSpPr>
      </xdr:nvSpPr>
      <xdr:spPr>
        <a:xfrm>
          <a:off x="14992350" y="19002375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11</xdr:col>
      <xdr:colOff>0</xdr:colOff>
      <xdr:row>94</xdr:row>
      <xdr:rowOff>19050</xdr:rowOff>
    </xdr:from>
    <xdr:to>
      <xdr:col>11</xdr:col>
      <xdr:colOff>0</xdr:colOff>
      <xdr:row>94</xdr:row>
      <xdr:rowOff>171450</xdr:rowOff>
    </xdr:to>
    <xdr:sp>
      <xdr:nvSpPr>
        <xdr:cNvPr id="4" name="Rectangle 28"/>
        <xdr:cNvSpPr>
          <a:spLocks/>
        </xdr:cNvSpPr>
      </xdr:nvSpPr>
      <xdr:spPr>
        <a:xfrm>
          <a:off x="14992350" y="19021425"/>
          <a:ext cx="0" cy="15240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11</xdr:col>
      <xdr:colOff>0</xdr:colOff>
      <xdr:row>94</xdr:row>
      <xdr:rowOff>19050</xdr:rowOff>
    </xdr:from>
    <xdr:to>
      <xdr:col>11</xdr:col>
      <xdr:colOff>0</xdr:colOff>
      <xdr:row>94</xdr:row>
      <xdr:rowOff>171450</xdr:rowOff>
    </xdr:to>
    <xdr:sp>
      <xdr:nvSpPr>
        <xdr:cNvPr id="5" name="Rectangle 29"/>
        <xdr:cNvSpPr>
          <a:spLocks/>
        </xdr:cNvSpPr>
      </xdr:nvSpPr>
      <xdr:spPr>
        <a:xfrm>
          <a:off x="14992350" y="19021425"/>
          <a:ext cx="0" cy="15240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11</xdr:col>
      <xdr:colOff>0</xdr:colOff>
      <xdr:row>94</xdr:row>
      <xdr:rowOff>19050</xdr:rowOff>
    </xdr:from>
    <xdr:to>
      <xdr:col>11</xdr:col>
      <xdr:colOff>0</xdr:colOff>
      <xdr:row>94</xdr:row>
      <xdr:rowOff>171450</xdr:rowOff>
    </xdr:to>
    <xdr:sp>
      <xdr:nvSpPr>
        <xdr:cNvPr id="6" name="Rectangle 30"/>
        <xdr:cNvSpPr>
          <a:spLocks/>
        </xdr:cNvSpPr>
      </xdr:nvSpPr>
      <xdr:spPr>
        <a:xfrm>
          <a:off x="14992350" y="19021425"/>
          <a:ext cx="0" cy="15240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11</xdr:col>
      <xdr:colOff>0</xdr:colOff>
      <xdr:row>94</xdr:row>
      <xdr:rowOff>19050</xdr:rowOff>
    </xdr:from>
    <xdr:to>
      <xdr:col>11</xdr:col>
      <xdr:colOff>0</xdr:colOff>
      <xdr:row>94</xdr:row>
      <xdr:rowOff>171450</xdr:rowOff>
    </xdr:to>
    <xdr:sp>
      <xdr:nvSpPr>
        <xdr:cNvPr id="7" name="Rectangle 31"/>
        <xdr:cNvSpPr>
          <a:spLocks/>
        </xdr:cNvSpPr>
      </xdr:nvSpPr>
      <xdr:spPr>
        <a:xfrm>
          <a:off x="14992350" y="19021425"/>
          <a:ext cx="0" cy="15240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11</xdr:col>
      <xdr:colOff>0</xdr:colOff>
      <xdr:row>94</xdr:row>
      <xdr:rowOff>19050</xdr:rowOff>
    </xdr:from>
    <xdr:to>
      <xdr:col>11</xdr:col>
      <xdr:colOff>0</xdr:colOff>
      <xdr:row>94</xdr:row>
      <xdr:rowOff>171450</xdr:rowOff>
    </xdr:to>
    <xdr:sp>
      <xdr:nvSpPr>
        <xdr:cNvPr id="8" name="Rectangle 32"/>
        <xdr:cNvSpPr>
          <a:spLocks/>
        </xdr:cNvSpPr>
      </xdr:nvSpPr>
      <xdr:spPr>
        <a:xfrm>
          <a:off x="14992350" y="19021425"/>
          <a:ext cx="0" cy="15240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11</xdr:col>
      <xdr:colOff>0</xdr:colOff>
      <xdr:row>94</xdr:row>
      <xdr:rowOff>19050</xdr:rowOff>
    </xdr:from>
    <xdr:to>
      <xdr:col>11</xdr:col>
      <xdr:colOff>0</xdr:colOff>
      <xdr:row>94</xdr:row>
      <xdr:rowOff>171450</xdr:rowOff>
    </xdr:to>
    <xdr:sp>
      <xdr:nvSpPr>
        <xdr:cNvPr id="9" name="Rectangle 33"/>
        <xdr:cNvSpPr>
          <a:spLocks/>
        </xdr:cNvSpPr>
      </xdr:nvSpPr>
      <xdr:spPr>
        <a:xfrm>
          <a:off x="14992350" y="19021425"/>
          <a:ext cx="0" cy="15240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 editAs="oneCell">
    <xdr:from>
      <xdr:col>2</xdr:col>
      <xdr:colOff>9525</xdr:colOff>
      <xdr:row>4</xdr:row>
      <xdr:rowOff>123825</xdr:rowOff>
    </xdr:from>
    <xdr:to>
      <xdr:col>2</xdr:col>
      <xdr:colOff>3810000</xdr:colOff>
      <xdr:row>13</xdr:row>
      <xdr:rowOff>19050</xdr:rowOff>
    </xdr:to>
    <xdr:pic>
      <xdr:nvPicPr>
        <xdr:cNvPr id="10" name="Picture 34" descr="LOGO IR CCB - 2 barvy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019175"/>
          <a:ext cx="379095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16</xdr:row>
      <xdr:rowOff>0</xdr:rowOff>
    </xdr:from>
    <xdr:to>
      <xdr:col>5</xdr:col>
      <xdr:colOff>333375</xdr:colOff>
      <xdr:row>16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1601450" y="404812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171450</xdr:colOff>
      <xdr:row>16</xdr:row>
      <xdr:rowOff>0</xdr:rowOff>
    </xdr:from>
    <xdr:to>
      <xdr:col>5</xdr:col>
      <xdr:colOff>333375</xdr:colOff>
      <xdr:row>16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1601450" y="404812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171450</xdr:colOff>
      <xdr:row>16</xdr:row>
      <xdr:rowOff>0</xdr:rowOff>
    </xdr:from>
    <xdr:to>
      <xdr:col>5</xdr:col>
      <xdr:colOff>333375</xdr:colOff>
      <xdr:row>16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1601450" y="404812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171450</xdr:colOff>
      <xdr:row>16</xdr:row>
      <xdr:rowOff>0</xdr:rowOff>
    </xdr:from>
    <xdr:to>
      <xdr:col>5</xdr:col>
      <xdr:colOff>333375</xdr:colOff>
      <xdr:row>16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1601450" y="404812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171450</xdr:colOff>
      <xdr:row>16</xdr:row>
      <xdr:rowOff>0</xdr:rowOff>
    </xdr:from>
    <xdr:to>
      <xdr:col>5</xdr:col>
      <xdr:colOff>333375</xdr:colOff>
      <xdr:row>16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1601450" y="404812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171450</xdr:colOff>
      <xdr:row>16</xdr:row>
      <xdr:rowOff>0</xdr:rowOff>
    </xdr:from>
    <xdr:to>
      <xdr:col>5</xdr:col>
      <xdr:colOff>333375</xdr:colOff>
      <xdr:row>16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1601450" y="404812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171450</xdr:colOff>
      <xdr:row>16</xdr:row>
      <xdr:rowOff>0</xdr:rowOff>
    </xdr:from>
    <xdr:to>
      <xdr:col>5</xdr:col>
      <xdr:colOff>333375</xdr:colOff>
      <xdr:row>16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1601450" y="404812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171450</xdr:colOff>
      <xdr:row>16</xdr:row>
      <xdr:rowOff>0</xdr:rowOff>
    </xdr:from>
    <xdr:to>
      <xdr:col>5</xdr:col>
      <xdr:colOff>333375</xdr:colOff>
      <xdr:row>16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1601450" y="404812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171450</xdr:colOff>
      <xdr:row>16</xdr:row>
      <xdr:rowOff>0</xdr:rowOff>
    </xdr:from>
    <xdr:to>
      <xdr:col>5</xdr:col>
      <xdr:colOff>333375</xdr:colOff>
      <xdr:row>16</xdr:row>
      <xdr:rowOff>0</xdr:rowOff>
    </xdr:to>
    <xdr:sp>
      <xdr:nvSpPr>
        <xdr:cNvPr id="9" name="Rectangle 9"/>
        <xdr:cNvSpPr>
          <a:spLocks/>
        </xdr:cNvSpPr>
      </xdr:nvSpPr>
      <xdr:spPr>
        <a:xfrm>
          <a:off x="11601450" y="404812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171450</xdr:colOff>
      <xdr:row>16</xdr:row>
      <xdr:rowOff>0</xdr:rowOff>
    </xdr:from>
    <xdr:to>
      <xdr:col>5</xdr:col>
      <xdr:colOff>333375</xdr:colOff>
      <xdr:row>16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11601450" y="404812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171450</xdr:colOff>
      <xdr:row>16</xdr:row>
      <xdr:rowOff>0</xdr:rowOff>
    </xdr:from>
    <xdr:to>
      <xdr:col>5</xdr:col>
      <xdr:colOff>333375</xdr:colOff>
      <xdr:row>16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11601450" y="404812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171450</xdr:colOff>
      <xdr:row>16</xdr:row>
      <xdr:rowOff>0</xdr:rowOff>
    </xdr:from>
    <xdr:to>
      <xdr:col>5</xdr:col>
      <xdr:colOff>333375</xdr:colOff>
      <xdr:row>16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11601450" y="404812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171450</xdr:colOff>
      <xdr:row>16</xdr:row>
      <xdr:rowOff>0</xdr:rowOff>
    </xdr:from>
    <xdr:to>
      <xdr:col>5</xdr:col>
      <xdr:colOff>333375</xdr:colOff>
      <xdr:row>16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1601450" y="404812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171450</xdr:colOff>
      <xdr:row>16</xdr:row>
      <xdr:rowOff>0</xdr:rowOff>
    </xdr:from>
    <xdr:to>
      <xdr:col>5</xdr:col>
      <xdr:colOff>333375</xdr:colOff>
      <xdr:row>16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11601450" y="404812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171450</xdr:colOff>
      <xdr:row>16</xdr:row>
      <xdr:rowOff>0</xdr:rowOff>
    </xdr:from>
    <xdr:to>
      <xdr:col>5</xdr:col>
      <xdr:colOff>333375</xdr:colOff>
      <xdr:row>16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11601450" y="404812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171450</xdr:colOff>
      <xdr:row>16</xdr:row>
      <xdr:rowOff>0</xdr:rowOff>
    </xdr:from>
    <xdr:to>
      <xdr:col>5</xdr:col>
      <xdr:colOff>333375</xdr:colOff>
      <xdr:row>16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1601450" y="404812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171450</xdr:colOff>
      <xdr:row>16</xdr:row>
      <xdr:rowOff>0</xdr:rowOff>
    </xdr:from>
    <xdr:to>
      <xdr:col>5</xdr:col>
      <xdr:colOff>333375</xdr:colOff>
      <xdr:row>16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11601450" y="404812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171450</xdr:colOff>
      <xdr:row>16</xdr:row>
      <xdr:rowOff>0</xdr:rowOff>
    </xdr:from>
    <xdr:to>
      <xdr:col>5</xdr:col>
      <xdr:colOff>333375</xdr:colOff>
      <xdr:row>16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11601450" y="404812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171450</xdr:colOff>
      <xdr:row>16</xdr:row>
      <xdr:rowOff>0</xdr:rowOff>
    </xdr:from>
    <xdr:to>
      <xdr:col>5</xdr:col>
      <xdr:colOff>333375</xdr:colOff>
      <xdr:row>16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11601450" y="404812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171450</xdr:colOff>
      <xdr:row>16</xdr:row>
      <xdr:rowOff>0</xdr:rowOff>
    </xdr:from>
    <xdr:to>
      <xdr:col>5</xdr:col>
      <xdr:colOff>333375</xdr:colOff>
      <xdr:row>16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11601450" y="404812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171450</xdr:colOff>
      <xdr:row>16</xdr:row>
      <xdr:rowOff>0</xdr:rowOff>
    </xdr:from>
    <xdr:to>
      <xdr:col>5</xdr:col>
      <xdr:colOff>333375</xdr:colOff>
      <xdr:row>16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11601450" y="404812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171450</xdr:colOff>
      <xdr:row>16</xdr:row>
      <xdr:rowOff>0</xdr:rowOff>
    </xdr:from>
    <xdr:to>
      <xdr:col>5</xdr:col>
      <xdr:colOff>333375</xdr:colOff>
      <xdr:row>16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11601450" y="404812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171450</xdr:colOff>
      <xdr:row>16</xdr:row>
      <xdr:rowOff>0</xdr:rowOff>
    </xdr:from>
    <xdr:to>
      <xdr:col>5</xdr:col>
      <xdr:colOff>333375</xdr:colOff>
      <xdr:row>16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11601450" y="404812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171450</xdr:colOff>
      <xdr:row>16</xdr:row>
      <xdr:rowOff>0</xdr:rowOff>
    </xdr:from>
    <xdr:to>
      <xdr:col>5</xdr:col>
      <xdr:colOff>333375</xdr:colOff>
      <xdr:row>16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11601450" y="404812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171450</xdr:colOff>
      <xdr:row>16</xdr:row>
      <xdr:rowOff>0</xdr:rowOff>
    </xdr:from>
    <xdr:to>
      <xdr:col>5</xdr:col>
      <xdr:colOff>333375</xdr:colOff>
      <xdr:row>16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11601450" y="404812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171450</xdr:colOff>
      <xdr:row>16</xdr:row>
      <xdr:rowOff>0</xdr:rowOff>
    </xdr:from>
    <xdr:to>
      <xdr:col>5</xdr:col>
      <xdr:colOff>333375</xdr:colOff>
      <xdr:row>16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11601450" y="404812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171450</xdr:colOff>
      <xdr:row>16</xdr:row>
      <xdr:rowOff>0</xdr:rowOff>
    </xdr:from>
    <xdr:to>
      <xdr:col>5</xdr:col>
      <xdr:colOff>333375</xdr:colOff>
      <xdr:row>16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11601450" y="404812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171450</xdr:colOff>
      <xdr:row>16</xdr:row>
      <xdr:rowOff>0</xdr:rowOff>
    </xdr:from>
    <xdr:to>
      <xdr:col>5</xdr:col>
      <xdr:colOff>333375</xdr:colOff>
      <xdr:row>16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11601450" y="404812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171450</xdr:colOff>
      <xdr:row>16</xdr:row>
      <xdr:rowOff>0</xdr:rowOff>
    </xdr:from>
    <xdr:to>
      <xdr:col>5</xdr:col>
      <xdr:colOff>333375</xdr:colOff>
      <xdr:row>16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11601450" y="404812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171450</xdr:colOff>
      <xdr:row>16</xdr:row>
      <xdr:rowOff>0</xdr:rowOff>
    </xdr:from>
    <xdr:to>
      <xdr:col>5</xdr:col>
      <xdr:colOff>333375</xdr:colOff>
      <xdr:row>16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11601450" y="404812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171450</xdr:colOff>
      <xdr:row>16</xdr:row>
      <xdr:rowOff>0</xdr:rowOff>
    </xdr:from>
    <xdr:to>
      <xdr:col>5</xdr:col>
      <xdr:colOff>333375</xdr:colOff>
      <xdr:row>16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11601450" y="404812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171450</xdr:colOff>
      <xdr:row>16</xdr:row>
      <xdr:rowOff>0</xdr:rowOff>
    </xdr:from>
    <xdr:to>
      <xdr:col>5</xdr:col>
      <xdr:colOff>333375</xdr:colOff>
      <xdr:row>16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11601450" y="404812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171450</xdr:colOff>
      <xdr:row>16</xdr:row>
      <xdr:rowOff>0</xdr:rowOff>
    </xdr:from>
    <xdr:to>
      <xdr:col>5</xdr:col>
      <xdr:colOff>333375</xdr:colOff>
      <xdr:row>16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11601450" y="404812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171450</xdr:colOff>
      <xdr:row>16</xdr:row>
      <xdr:rowOff>0</xdr:rowOff>
    </xdr:from>
    <xdr:to>
      <xdr:col>5</xdr:col>
      <xdr:colOff>333375</xdr:colOff>
      <xdr:row>16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11601450" y="404812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11</xdr:col>
      <xdr:colOff>0</xdr:colOff>
      <xdr:row>197</xdr:row>
      <xdr:rowOff>0</xdr:rowOff>
    </xdr:from>
    <xdr:to>
      <xdr:col>11</xdr:col>
      <xdr:colOff>0</xdr:colOff>
      <xdr:row>197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17449800" y="3857625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11</xdr:col>
      <xdr:colOff>0</xdr:colOff>
      <xdr:row>197</xdr:row>
      <xdr:rowOff>0</xdr:rowOff>
    </xdr:from>
    <xdr:to>
      <xdr:col>11</xdr:col>
      <xdr:colOff>0</xdr:colOff>
      <xdr:row>197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17449800" y="3857625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11</xdr:col>
      <xdr:colOff>0</xdr:colOff>
      <xdr:row>197</xdr:row>
      <xdr:rowOff>0</xdr:rowOff>
    </xdr:from>
    <xdr:to>
      <xdr:col>11</xdr:col>
      <xdr:colOff>0</xdr:colOff>
      <xdr:row>197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17449800" y="3857625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1"/>
  <sheetViews>
    <sheetView zoomScale="110" zoomScaleNormal="110" zoomScalePageLayoutView="0" workbookViewId="0" topLeftCell="A1">
      <selection activeCell="A1" sqref="A1:H1"/>
    </sheetView>
  </sheetViews>
  <sheetFormatPr defaultColWidth="9.00390625" defaultRowHeight="12.75"/>
  <cols>
    <col min="1" max="1" width="3.875" style="45" customWidth="1"/>
    <col min="2" max="7" width="16.375" style="45" customWidth="1"/>
    <col min="8" max="8" width="16.25390625" style="45" customWidth="1"/>
    <col min="9" max="16384" width="9.125" style="45" customWidth="1"/>
  </cols>
  <sheetData>
    <row r="1" spans="1:17" s="25" customFormat="1" ht="38.25" customHeight="1">
      <c r="A1" s="430" t="s">
        <v>1045</v>
      </c>
      <c r="B1" s="430"/>
      <c r="C1" s="430"/>
      <c r="D1" s="430"/>
      <c r="E1" s="430"/>
      <c r="F1" s="430"/>
      <c r="G1" s="430"/>
      <c r="H1" s="431"/>
      <c r="I1" s="38"/>
      <c r="J1" s="38"/>
      <c r="K1" s="38"/>
      <c r="L1" s="38"/>
      <c r="M1" s="38"/>
      <c r="N1" s="39"/>
      <c r="O1" s="39"/>
      <c r="P1" s="39"/>
      <c r="Q1" s="39"/>
    </row>
    <row r="2" spans="1:17" s="345" customFormat="1" ht="121.5" customHeight="1">
      <c r="A2" s="341"/>
      <c r="B2" s="341"/>
      <c r="C2" s="341"/>
      <c r="D2" s="341"/>
      <c r="E2" s="341"/>
      <c r="F2" s="341"/>
      <c r="G2" s="341"/>
      <c r="H2" s="342"/>
      <c r="I2" s="343"/>
      <c r="J2" s="343"/>
      <c r="K2" s="343"/>
      <c r="L2" s="343"/>
      <c r="M2" s="343"/>
      <c r="N2" s="344"/>
      <c r="O2" s="344"/>
      <c r="P2" s="344"/>
      <c r="Q2" s="344"/>
    </row>
    <row r="3" spans="1:13" s="41" customFormat="1" ht="45" customHeight="1">
      <c r="A3" s="412"/>
      <c r="B3" s="413"/>
      <c r="C3" s="413"/>
      <c r="D3" s="413"/>
      <c r="E3" s="413"/>
      <c r="F3" s="413"/>
      <c r="G3" s="413"/>
      <c r="H3" s="413"/>
      <c r="I3" s="40"/>
      <c r="J3" s="40"/>
      <c r="K3" s="40"/>
      <c r="L3" s="40"/>
      <c r="M3" s="40"/>
    </row>
    <row r="4" spans="1:13" s="41" customFormat="1" ht="22.5" customHeight="1">
      <c r="A4" s="427"/>
      <c r="B4" s="428"/>
      <c r="C4" s="428"/>
      <c r="D4" s="428"/>
      <c r="E4" s="428"/>
      <c r="F4" s="428"/>
      <c r="G4" s="428"/>
      <c r="H4" s="429"/>
      <c r="I4" s="40"/>
      <c r="J4" s="40"/>
      <c r="K4" s="40"/>
      <c r="L4" s="40"/>
      <c r="M4" s="40"/>
    </row>
    <row r="5" spans="1:13" s="41" customFormat="1" ht="32.25" customHeight="1">
      <c r="A5" s="412"/>
      <c r="B5" s="413"/>
      <c r="C5" s="413"/>
      <c r="D5" s="413"/>
      <c r="E5" s="413"/>
      <c r="F5" s="413"/>
      <c r="G5" s="413"/>
      <c r="H5" s="413"/>
      <c r="I5" s="40"/>
      <c r="J5" s="40"/>
      <c r="K5" s="40"/>
      <c r="L5" s="40"/>
      <c r="M5" s="40"/>
    </row>
    <row r="6" spans="1:13" s="41" customFormat="1" ht="28.5" customHeight="1">
      <c r="A6" s="412"/>
      <c r="B6" s="413"/>
      <c r="C6" s="413"/>
      <c r="D6" s="413"/>
      <c r="E6" s="413"/>
      <c r="F6" s="413"/>
      <c r="G6" s="413"/>
      <c r="H6" s="413"/>
      <c r="I6" s="40"/>
      <c r="J6" s="40"/>
      <c r="K6" s="40"/>
      <c r="L6" s="40"/>
      <c r="M6" s="40"/>
    </row>
    <row r="7" spans="1:13" s="41" customFormat="1" ht="45" customHeight="1">
      <c r="A7" s="416"/>
      <c r="B7" s="417"/>
      <c r="C7" s="417"/>
      <c r="D7" s="417"/>
      <c r="E7" s="417"/>
      <c r="F7" s="417"/>
      <c r="G7" s="417"/>
      <c r="H7" s="418"/>
      <c r="I7" s="40"/>
      <c r="J7" s="40"/>
      <c r="K7" s="40"/>
      <c r="L7" s="40"/>
      <c r="M7" s="40"/>
    </row>
    <row r="8" spans="1:13" s="41" customFormat="1" ht="127.5" customHeight="1">
      <c r="A8" s="422"/>
      <c r="B8" s="417"/>
      <c r="C8" s="417"/>
      <c r="D8" s="417"/>
      <c r="E8" s="417"/>
      <c r="F8" s="417"/>
      <c r="G8" s="417"/>
      <c r="H8" s="418"/>
      <c r="I8" s="40"/>
      <c r="J8" s="40"/>
      <c r="K8" s="40"/>
      <c r="L8" s="40"/>
      <c r="M8" s="40"/>
    </row>
    <row r="9" spans="1:13" s="41" customFormat="1" ht="78" customHeight="1">
      <c r="A9" s="419"/>
      <c r="B9" s="420"/>
      <c r="C9" s="420"/>
      <c r="D9" s="420"/>
      <c r="E9" s="420"/>
      <c r="F9" s="420"/>
      <c r="G9" s="420"/>
      <c r="H9" s="421"/>
      <c r="I9" s="40"/>
      <c r="J9" s="40"/>
      <c r="K9" s="40"/>
      <c r="L9" s="40"/>
      <c r="M9" s="40"/>
    </row>
    <row r="10" spans="1:13" s="41" customFormat="1" ht="36.75" customHeight="1">
      <c r="A10" s="412"/>
      <c r="B10" s="413"/>
      <c r="C10" s="413"/>
      <c r="D10" s="413"/>
      <c r="E10" s="413"/>
      <c r="F10" s="413"/>
      <c r="G10" s="413"/>
      <c r="H10" s="413"/>
      <c r="I10" s="40"/>
      <c r="J10" s="40"/>
      <c r="K10" s="40"/>
      <c r="L10" s="40"/>
      <c r="M10" s="40"/>
    </row>
    <row r="11" spans="1:13" s="41" customFormat="1" ht="40.5" customHeight="1">
      <c r="A11" s="414"/>
      <c r="B11" s="415"/>
      <c r="C11" s="415"/>
      <c r="D11" s="415"/>
      <c r="E11" s="415"/>
      <c r="F11" s="415"/>
      <c r="G11" s="415"/>
      <c r="H11" s="415"/>
      <c r="I11" s="40"/>
      <c r="J11" s="40"/>
      <c r="K11" s="40"/>
      <c r="L11" s="40"/>
      <c r="M11" s="40"/>
    </row>
    <row r="12" spans="1:13" s="41" customFormat="1" ht="32.25" customHeight="1">
      <c r="A12" s="412"/>
      <c r="B12" s="413"/>
      <c r="C12" s="413"/>
      <c r="D12" s="413"/>
      <c r="E12" s="413"/>
      <c r="F12" s="413"/>
      <c r="G12" s="413"/>
      <c r="H12" s="413"/>
      <c r="I12" s="40"/>
      <c r="J12" s="40"/>
      <c r="K12" s="40"/>
      <c r="L12" s="40"/>
      <c r="M12" s="40"/>
    </row>
    <row r="13" spans="1:13" s="41" customFormat="1" ht="17.25" customHeight="1">
      <c r="A13" s="42"/>
      <c r="B13" s="413"/>
      <c r="C13" s="413"/>
      <c r="D13" s="413"/>
      <c r="E13" s="413"/>
      <c r="F13" s="413"/>
      <c r="G13" s="413"/>
      <c r="H13" s="413"/>
      <c r="I13" s="40"/>
      <c r="J13" s="40"/>
      <c r="K13" s="40"/>
      <c r="L13" s="40"/>
      <c r="M13" s="40"/>
    </row>
    <row r="14" spans="1:13" s="41" customFormat="1" ht="17.25" customHeight="1">
      <c r="A14" s="42"/>
      <c r="B14" s="413"/>
      <c r="C14" s="413"/>
      <c r="D14" s="413"/>
      <c r="E14" s="413"/>
      <c r="F14" s="413"/>
      <c r="G14" s="413"/>
      <c r="H14" s="413"/>
      <c r="I14" s="40"/>
      <c r="J14" s="40"/>
      <c r="K14" s="40"/>
      <c r="L14" s="40"/>
      <c r="M14" s="40"/>
    </row>
    <row r="15" spans="1:13" s="41" customFormat="1" ht="39" customHeight="1">
      <c r="A15" s="412"/>
      <c r="B15" s="413"/>
      <c r="C15" s="413"/>
      <c r="D15" s="413"/>
      <c r="E15" s="413"/>
      <c r="F15" s="413"/>
      <c r="G15" s="413"/>
      <c r="H15" s="413"/>
      <c r="I15" s="40"/>
      <c r="J15" s="40"/>
      <c r="K15" s="40"/>
      <c r="L15" s="40"/>
      <c r="M15" s="40"/>
    </row>
    <row r="16" spans="1:13" s="41" customFormat="1" ht="17.25" customHeight="1">
      <c r="A16" s="425"/>
      <c r="B16" s="426"/>
      <c r="C16" s="426"/>
      <c r="D16" s="423"/>
      <c r="E16" s="424"/>
      <c r="F16" s="424"/>
      <c r="G16" s="424"/>
      <c r="H16" s="424"/>
      <c r="I16" s="43"/>
      <c r="J16" s="40"/>
      <c r="K16" s="40"/>
      <c r="L16" s="40"/>
      <c r="M16" s="40"/>
    </row>
    <row r="17" spans="1:13" s="41" customFormat="1" ht="17.25" customHeight="1">
      <c r="A17" s="425"/>
      <c r="B17" s="426"/>
      <c r="C17" s="426"/>
      <c r="D17" s="423"/>
      <c r="E17" s="424"/>
      <c r="F17" s="424"/>
      <c r="G17" s="424"/>
      <c r="H17" s="424"/>
      <c r="I17" s="43"/>
      <c r="J17" s="40"/>
      <c r="K17" s="40"/>
      <c r="L17" s="40"/>
      <c r="M17" s="40"/>
    </row>
    <row r="18" spans="1:13" s="41" customFormat="1" ht="17.25" customHeight="1">
      <c r="A18" s="425"/>
      <c r="B18" s="426"/>
      <c r="C18" s="426"/>
      <c r="D18" s="423"/>
      <c r="E18" s="424"/>
      <c r="F18" s="424"/>
      <c r="G18" s="424"/>
      <c r="H18" s="424"/>
      <c r="I18" s="43"/>
      <c r="J18" s="40"/>
      <c r="K18" s="40"/>
      <c r="L18" s="40"/>
      <c r="M18" s="40"/>
    </row>
    <row r="19" spans="1:13" s="41" customFormat="1" ht="17.25" customHeight="1">
      <c r="A19" s="425"/>
      <c r="B19" s="426"/>
      <c r="C19" s="426"/>
      <c r="D19" s="423"/>
      <c r="E19" s="424"/>
      <c r="F19" s="424"/>
      <c r="G19" s="424"/>
      <c r="H19" s="424"/>
      <c r="I19" s="43"/>
      <c r="J19" s="40"/>
      <c r="K19" s="40"/>
      <c r="L19" s="40"/>
      <c r="M19" s="40"/>
    </row>
    <row r="20" spans="1:13" s="41" customFormat="1" ht="17.25" customHeight="1">
      <c r="A20" s="425"/>
      <c r="B20" s="426"/>
      <c r="C20" s="426"/>
      <c r="D20" s="423"/>
      <c r="E20" s="424"/>
      <c r="F20" s="424"/>
      <c r="G20" s="424"/>
      <c r="H20" s="424"/>
      <c r="I20" s="43"/>
      <c r="J20" s="40"/>
      <c r="K20" s="40"/>
      <c r="L20" s="40"/>
      <c r="M20" s="40"/>
    </row>
    <row r="21" spans="1:13" ht="12.7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</row>
    <row r="22" spans="1:13" ht="12.7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</row>
    <row r="23" spans="1:13" ht="12.7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</row>
    <row r="24" spans="1:13" ht="12.7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</row>
    <row r="25" spans="1:13" ht="12.7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</row>
    <row r="26" spans="1:13" ht="12.7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</row>
    <row r="27" spans="1:13" ht="12.7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</row>
    <row r="28" spans="1:13" ht="12.7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</row>
    <row r="29" spans="1:13" ht="12.7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</row>
    <row r="30" spans="1:13" ht="12.7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</row>
    <row r="31" spans="1:13" ht="12.7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</row>
    <row r="32" spans="1:13" ht="12.7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</row>
    <row r="33" spans="1:13" ht="12.7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</row>
    <row r="34" spans="1:13" ht="12.7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</row>
    <row r="35" spans="1:13" ht="12.7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</row>
    <row r="36" spans="1:13" ht="12.7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</row>
    <row r="37" spans="1:13" ht="12.7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</row>
    <row r="38" spans="1:13" ht="12.7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</row>
    <row r="39" spans="1:13" ht="12.7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ht="12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</row>
    <row r="41" spans="1:13" ht="12.7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</row>
    <row r="42" spans="1:13" ht="12.7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</row>
    <row r="43" spans="1:13" ht="12.7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</row>
    <row r="44" spans="1:13" ht="12.7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</row>
    <row r="45" spans="1:13" ht="12.7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</row>
    <row r="46" spans="1:13" ht="12.7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</row>
    <row r="47" spans="1:13" ht="12.7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</row>
    <row r="48" spans="1:13" ht="12.7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</row>
    <row r="49" spans="1:13" ht="12.7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</row>
    <row r="50" spans="1:13" ht="12.7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</row>
    <row r="51" spans="1:13" ht="12.7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</row>
    <row r="52" spans="1:13" ht="12.7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</row>
    <row r="53" spans="1:13" ht="12.7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</row>
    <row r="54" spans="1:13" ht="12.7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</row>
    <row r="55" spans="1:13" ht="12.7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</row>
    <row r="56" spans="1:13" ht="12.7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</row>
    <row r="57" spans="1:13" ht="12.7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</row>
    <row r="58" spans="1:13" ht="12.7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</row>
    <row r="59" spans="1:13" ht="12.7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</row>
    <row r="60" spans="1:13" ht="12.7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</row>
    <row r="61" spans="1:13" ht="12.7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</row>
    <row r="62" spans="1:13" ht="12.7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</row>
    <row r="63" spans="1:13" ht="12.7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</row>
    <row r="64" spans="1:13" ht="12.7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</row>
    <row r="65" spans="1:13" ht="12.7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</row>
    <row r="66" spans="1:13" ht="12.7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</row>
    <row r="67" spans="1:13" ht="12.7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</row>
    <row r="68" spans="1:13" ht="12.7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</row>
    <row r="69" spans="1:13" ht="12.7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</row>
    <row r="70" spans="1:13" ht="12.7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</row>
    <row r="71" spans="1:13" ht="12.7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</row>
    <row r="72" spans="1:13" ht="12.7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</row>
    <row r="73" spans="1:13" ht="12.7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</row>
    <row r="74" spans="1:13" ht="12.7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</row>
    <row r="75" spans="1:13" ht="12.75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</row>
    <row r="76" spans="1:13" ht="12.7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</row>
    <row r="77" spans="1:13" ht="12.7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</row>
    <row r="78" spans="1:13" ht="12.7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</row>
    <row r="79" spans="1:13" ht="12.7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</row>
    <row r="80" spans="1:13" ht="12.7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</row>
    <row r="81" spans="1:13" ht="12.7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</row>
    <row r="82" spans="1:13" ht="12.7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</row>
    <row r="83" spans="1:13" ht="12.7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</row>
    <row r="84" spans="1:13" ht="12.7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</row>
    <row r="85" spans="1:13" ht="12.7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</row>
    <row r="86" spans="1:13" ht="12.7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</row>
    <row r="87" spans="1:13" ht="12.7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1:13" ht="12.7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</row>
    <row r="89" spans="1:13" ht="12.7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</row>
    <row r="90" spans="1:13" ht="12.7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</row>
    <row r="91" spans="1:13" ht="12.7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</row>
    <row r="92" spans="1:13" ht="12.7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</row>
    <row r="93" spans="1:13" ht="12.7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</row>
    <row r="94" spans="1:13" ht="12.7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</row>
    <row r="95" spans="1:13" ht="12.7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</row>
    <row r="96" spans="1:13" ht="12.7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</row>
    <row r="97" spans="1:13" ht="12.7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</row>
    <row r="98" spans="1:13" ht="12.7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</row>
    <row r="99" spans="1:13" ht="12.7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</row>
    <row r="100" spans="1:13" ht="12.7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</row>
    <row r="101" spans="1:13" ht="12.7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</row>
    <row r="102" spans="1:13" ht="12.7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</row>
    <row r="103" spans="1:13" ht="12.7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</row>
    <row r="104" spans="1:13" ht="12.7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</row>
    <row r="105" spans="1:13" ht="12.7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</row>
    <row r="106" spans="1:13" ht="12.7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</row>
    <row r="107" spans="1:13" ht="12.7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</row>
    <row r="108" spans="1:13" ht="12.7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</row>
    <row r="109" spans="1:13" ht="12.7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</row>
    <row r="110" spans="1:13" ht="12.7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</row>
    <row r="111" spans="1:13" ht="12.7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</row>
    <row r="112" spans="1:13" ht="12.7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</row>
    <row r="113" spans="1:13" ht="12.7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</row>
    <row r="114" spans="1:13" ht="12.7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</row>
    <row r="115" spans="1:13" ht="12.7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</row>
    <row r="116" spans="1:13" ht="12.7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</row>
    <row r="117" spans="1:13" ht="12.7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</row>
    <row r="118" spans="1:13" ht="12.7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</row>
    <row r="119" spans="1:13" ht="12.7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</row>
    <row r="120" spans="1:13" ht="12.7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</row>
    <row r="121" spans="1:13" ht="12.7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</row>
    <row r="122" spans="1:13" ht="12.7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</row>
    <row r="123" spans="1:13" ht="12.7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</row>
    <row r="124" spans="1:13" ht="12.7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</row>
    <row r="125" spans="1:13" ht="12.7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</row>
    <row r="126" spans="1:13" ht="12.7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</row>
    <row r="127" spans="1:13" ht="12.7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</row>
    <row r="128" spans="1:13" ht="12.7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</row>
    <row r="129" spans="1:13" ht="12.7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</row>
    <row r="130" spans="1:13" ht="12.7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</row>
    <row r="131" spans="1:13" ht="12.7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</row>
    <row r="132" spans="1:13" ht="12.7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</row>
    <row r="133" spans="1:13" ht="12.7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</row>
    <row r="134" spans="1:13" ht="12.75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</row>
    <row r="135" spans="1:13" ht="12.7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</row>
    <row r="136" spans="1:13" ht="12.7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</row>
    <row r="137" spans="1:13" ht="12.7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</row>
    <row r="138" spans="1:13" ht="12.7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</row>
    <row r="139" spans="1:13" ht="12.7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</row>
    <row r="140" spans="1:13" ht="12.7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</row>
    <row r="141" spans="1:13" ht="12.75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</row>
    <row r="142" spans="1:13" ht="12.7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</row>
    <row r="143" spans="1:13" ht="12.75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</row>
    <row r="144" spans="1:13" ht="12.75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</row>
    <row r="145" spans="1:13" ht="12.7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</row>
    <row r="146" spans="1:13" ht="12.7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</row>
    <row r="147" spans="1:13" ht="12.75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</row>
    <row r="148" spans="1:13" ht="12.7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</row>
    <row r="149" spans="1:13" ht="12.75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</row>
    <row r="150" spans="1:13" ht="12.75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</row>
    <row r="151" spans="1:13" ht="12.75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</row>
    <row r="152" spans="1:13" ht="12.75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</row>
    <row r="153" spans="1:13" ht="12.75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</row>
    <row r="154" spans="1:13" ht="12.75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</row>
    <row r="155" spans="1:13" ht="12.75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</row>
    <row r="156" spans="1:13" ht="12.75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</row>
    <row r="157" spans="1:13" ht="12.75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</row>
    <row r="158" spans="1:13" ht="12.75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</row>
    <row r="159" spans="1:13" ht="12.75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</row>
    <row r="160" spans="1:13" ht="12.75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</row>
    <row r="161" spans="1:13" ht="12.75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</row>
    <row r="162" spans="1:13" ht="12.75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</row>
    <row r="163" spans="1:13" ht="12.75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</row>
    <row r="164" spans="1:13" ht="12.75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</row>
    <row r="165" spans="1:13" ht="12.75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</row>
    <row r="166" spans="1:13" ht="12.75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</row>
    <row r="167" spans="1:13" ht="12.75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</row>
    <row r="168" spans="1:13" ht="12.75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</row>
    <row r="169" spans="1:13" ht="12.75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</row>
    <row r="170" spans="1:13" ht="12.75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</row>
    <row r="171" spans="1:13" ht="12.75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</row>
    <row r="172" spans="1:13" ht="12.75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</row>
    <row r="173" spans="1:13" ht="12.75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</row>
    <row r="174" spans="1:13" ht="12.75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</row>
    <row r="175" spans="1:13" ht="12.75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</row>
    <row r="176" spans="1:13" ht="12.75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</row>
    <row r="177" spans="1:13" ht="12.75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</row>
    <row r="178" spans="1:13" ht="12.75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</row>
    <row r="179" spans="1:13" ht="12.75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</row>
    <row r="180" spans="1:13" ht="12.75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</row>
    <row r="181" spans="1:13" ht="12.75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</row>
    <row r="182" spans="1:13" ht="12.75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</row>
    <row r="183" spans="1:13" ht="12.75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</row>
    <row r="184" spans="1:13" ht="12.75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</row>
    <row r="185" spans="1:13" ht="12.75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</row>
    <row r="186" spans="1:13" ht="12.75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</row>
    <row r="187" spans="1:13" ht="12.75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</row>
    <row r="188" spans="1:13" ht="12.75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</row>
    <row r="189" spans="1:13" ht="12.75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</row>
    <row r="190" spans="1:13" ht="12.75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</row>
    <row r="191" spans="1:13" ht="12.75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</row>
    <row r="192" spans="1:13" ht="12.75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</row>
    <row r="193" spans="1:13" ht="12.75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</row>
    <row r="194" spans="1:13" ht="12.75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</row>
    <row r="195" spans="1:13" ht="12.75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</row>
    <row r="196" spans="1:13" ht="12.75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</row>
    <row r="197" spans="1:13" ht="12.75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</row>
    <row r="198" spans="1:13" ht="12.75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</row>
    <row r="199" spans="1:13" ht="12.75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</row>
    <row r="200" spans="1:13" ht="12.75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</row>
    <row r="201" spans="1:13" ht="12.75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</row>
  </sheetData>
  <sheetProtection password="BF31" sheet="1" objects="1" scenarios="1"/>
  <mergeCells count="24">
    <mergeCell ref="A18:C18"/>
    <mergeCell ref="D16:H16"/>
    <mergeCell ref="D17:H17"/>
    <mergeCell ref="D18:H18"/>
    <mergeCell ref="A4:H4"/>
    <mergeCell ref="A1:H1"/>
    <mergeCell ref="A3:H3"/>
    <mergeCell ref="A5:H5"/>
    <mergeCell ref="B13:H13"/>
    <mergeCell ref="B14:H14"/>
    <mergeCell ref="D19:H19"/>
    <mergeCell ref="A15:H15"/>
    <mergeCell ref="A6:H6"/>
    <mergeCell ref="D20:H20"/>
    <mergeCell ref="A19:C19"/>
    <mergeCell ref="A20:C20"/>
    <mergeCell ref="A16:C16"/>
    <mergeCell ref="A17:C17"/>
    <mergeCell ref="A10:H10"/>
    <mergeCell ref="A11:H11"/>
    <mergeCell ref="A12:H12"/>
    <mergeCell ref="A7:H7"/>
    <mergeCell ref="A9:H9"/>
    <mergeCell ref="A8:H8"/>
  </mergeCells>
  <printOptions/>
  <pageMargins left="0.5" right="0.45" top="0.63" bottom="0.984251968503937" header="0.5118110236220472" footer="0.5118110236220472"/>
  <pageSetup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25"/>
  <sheetViews>
    <sheetView zoomScale="70" zoomScaleNormal="70" zoomScalePageLayoutView="0" workbookViewId="0" topLeftCell="A1">
      <selection activeCell="K31" sqref="K31"/>
    </sheetView>
  </sheetViews>
  <sheetFormatPr defaultColWidth="9.00390625" defaultRowHeight="12.75"/>
  <cols>
    <col min="1" max="1" width="1.25" style="11" customWidth="1"/>
    <col min="2" max="2" width="7.875" style="32" customWidth="1"/>
    <col min="3" max="3" width="58.875" style="33" customWidth="1"/>
    <col min="4" max="4" width="25.875" style="33" customWidth="1"/>
    <col min="5" max="5" width="18.00390625" style="33" customWidth="1"/>
    <col min="6" max="6" width="8.125" style="34" customWidth="1"/>
    <col min="7" max="7" width="29.00390625" style="35" customWidth="1"/>
    <col min="8" max="8" width="13.125" style="33" hidden="1" customWidth="1"/>
    <col min="9" max="11" width="13.75390625" style="11" customWidth="1"/>
    <col min="12" max="12" width="21.625" style="11" customWidth="1"/>
    <col min="13" max="13" width="9.125" style="11" hidden="1" customWidth="1"/>
    <col min="14" max="16384" width="9.125" style="11" customWidth="1"/>
  </cols>
  <sheetData>
    <row r="1" ht="7.5" customHeight="1" thickBot="1"/>
    <row r="2" spans="2:12" ht="25.5" thickBot="1">
      <c r="B2" s="442" t="s">
        <v>1006</v>
      </c>
      <c r="C2" s="443"/>
      <c r="D2" s="443"/>
      <c r="E2" s="443"/>
      <c r="F2" s="443"/>
      <c r="G2" s="443"/>
      <c r="H2" s="443"/>
      <c r="I2" s="443"/>
      <c r="J2" s="443"/>
      <c r="K2" s="443"/>
      <c r="L2" s="444"/>
    </row>
    <row r="3" spans="2:12" ht="19.5" customHeight="1" thickBot="1">
      <c r="B3" s="354" t="s">
        <v>1160</v>
      </c>
      <c r="C3" s="355"/>
      <c r="D3" s="355"/>
      <c r="E3" s="355"/>
      <c r="F3" s="362"/>
      <c r="G3" s="363"/>
      <c r="H3" s="355"/>
      <c r="I3" s="364"/>
      <c r="J3" s="364"/>
      <c r="K3" s="364"/>
      <c r="L3" s="365"/>
    </row>
    <row r="4" spans="2:12" ht="19.5" customHeight="1" thickBot="1" thickTop="1">
      <c r="B4" s="356"/>
      <c r="C4" s="357" t="s">
        <v>1007</v>
      </c>
      <c r="D4" s="445"/>
      <c r="E4" s="446"/>
      <c r="F4" s="446"/>
      <c r="G4" s="446"/>
      <c r="H4" s="446"/>
      <c r="I4" s="447"/>
      <c r="J4" s="366"/>
      <c r="K4" s="367" t="s">
        <v>354</v>
      </c>
      <c r="L4" s="227" t="e">
        <f>NA()</f>
        <v>#N/A</v>
      </c>
    </row>
    <row r="5" spans="2:13" ht="19.5" customHeight="1" thickBot="1" thickTop="1">
      <c r="B5" s="356"/>
      <c r="C5" s="358"/>
      <c r="D5" s="358"/>
      <c r="E5" s="358"/>
      <c r="F5" s="368"/>
      <c r="G5" s="369"/>
      <c r="H5" s="358"/>
      <c r="I5" s="366"/>
      <c r="J5" s="366"/>
      <c r="K5" s="366"/>
      <c r="L5" s="370"/>
      <c r="M5" s="117"/>
    </row>
    <row r="6" spans="2:13" ht="19.5" customHeight="1" thickBot="1" thickTop="1">
      <c r="B6" s="356"/>
      <c r="C6" s="359"/>
      <c r="D6" s="358"/>
      <c r="E6" s="358"/>
      <c r="F6" s="367" t="s">
        <v>1008</v>
      </c>
      <c r="G6" s="116"/>
      <c r="H6" s="47"/>
      <c r="I6" s="357"/>
      <c r="J6" s="367"/>
      <c r="K6" s="366"/>
      <c r="L6" s="371"/>
      <c r="M6" s="118">
        <v>747</v>
      </c>
    </row>
    <row r="7" spans="2:13" ht="26.25" customHeight="1" thickBot="1" thickTop="1">
      <c r="B7" s="356"/>
      <c r="C7" s="360"/>
      <c r="D7" s="357"/>
      <c r="E7" s="357"/>
      <c r="F7" s="374"/>
      <c r="G7" s="375"/>
      <c r="H7" s="226"/>
      <c r="I7" s="372"/>
      <c r="J7" s="373"/>
      <c r="K7" s="366"/>
      <c r="L7" s="370"/>
      <c r="M7" s="117"/>
    </row>
    <row r="8" spans="2:13" ht="19.5" customHeight="1" thickBot="1" thickTop="1">
      <c r="B8" s="356"/>
      <c r="C8" s="360"/>
      <c r="D8" s="367" t="s">
        <v>1009</v>
      </c>
      <c r="E8" s="445"/>
      <c r="F8" s="448"/>
      <c r="G8" s="448"/>
      <c r="H8" s="448"/>
      <c r="I8" s="448"/>
      <c r="J8" s="448"/>
      <c r="K8" s="448"/>
      <c r="L8" s="449"/>
      <c r="M8" s="117"/>
    </row>
    <row r="9" spans="2:13" ht="19.5" customHeight="1" thickBot="1" thickTop="1">
      <c r="B9" s="356"/>
      <c r="C9" s="360"/>
      <c r="D9" s="367" t="s">
        <v>1010</v>
      </c>
      <c r="E9" s="452"/>
      <c r="F9" s="453"/>
      <c r="G9" s="454"/>
      <c r="H9" s="128"/>
      <c r="I9" s="383"/>
      <c r="J9" s="367" t="s">
        <v>1083</v>
      </c>
      <c r="K9" s="445"/>
      <c r="L9" s="449"/>
      <c r="M9" s="129"/>
    </row>
    <row r="10" spans="2:13" ht="19.5" customHeight="1" thickBot="1" thickTop="1">
      <c r="B10" s="356"/>
      <c r="C10" s="360"/>
      <c r="D10" s="410" t="s">
        <v>1157</v>
      </c>
      <c r="E10" s="445"/>
      <c r="F10" s="448"/>
      <c r="G10" s="457"/>
      <c r="H10" s="379"/>
      <c r="I10" s="379"/>
      <c r="J10" s="379"/>
      <c r="K10" s="379"/>
      <c r="L10" s="382"/>
      <c r="M10" s="119">
        <v>89</v>
      </c>
    </row>
    <row r="11" spans="2:13" ht="19.5" customHeight="1" thickBot="1" thickTop="1">
      <c r="B11" s="356"/>
      <c r="C11" s="360"/>
      <c r="D11" s="376"/>
      <c r="E11" s="378"/>
      <c r="F11" s="378"/>
      <c r="G11" s="369"/>
      <c r="H11" s="380"/>
      <c r="I11" s="366"/>
      <c r="J11" s="366"/>
      <c r="K11" s="381"/>
      <c r="L11" s="382"/>
      <c r="M11" s="119"/>
    </row>
    <row r="12" spans="2:13" ht="19.5" customHeight="1" thickBot="1" thickTop="1">
      <c r="B12" s="356"/>
      <c r="C12" s="360"/>
      <c r="D12" s="358"/>
      <c r="E12" s="358"/>
      <c r="F12" s="358"/>
      <c r="G12" s="369"/>
      <c r="H12" s="358"/>
      <c r="I12" s="366"/>
      <c r="J12" s="366"/>
      <c r="K12" s="381" t="s">
        <v>157</v>
      </c>
      <c r="L12" s="291" t="str">
        <f>IF(M18=1," A&lt;&gt;P ! ",IF(M204=1," HV&lt;&gt;HV v pasivech ! ","Vstupy OK ! "))</f>
        <v>Vstupy OK ! </v>
      </c>
      <c r="M12" s="119">
        <v>1</v>
      </c>
    </row>
    <row r="13" spans="2:12" ht="19.5" customHeight="1" thickBot="1" thickTop="1">
      <c r="B13" s="356"/>
      <c r="C13" s="360"/>
      <c r="D13" s="358"/>
      <c r="E13" s="358"/>
      <c r="F13" s="450" t="s">
        <v>345</v>
      </c>
      <c r="G13" s="451"/>
      <c r="H13" s="451"/>
      <c r="I13" s="451"/>
      <c r="J13" s="451"/>
      <c r="K13" s="366"/>
      <c r="L13" s="370"/>
    </row>
    <row r="14" spans="2:13" s="10" customFormat="1" ht="19.5" customHeight="1" thickBot="1" thickTop="1">
      <c r="B14" s="356"/>
      <c r="C14" s="360"/>
      <c r="D14" s="377"/>
      <c r="E14" s="377"/>
      <c r="F14" s="436" t="s">
        <v>346</v>
      </c>
      <c r="G14" s="437"/>
      <c r="H14" s="223"/>
      <c r="I14" s="455"/>
      <c r="J14" s="440"/>
      <c r="K14" s="440"/>
      <c r="L14" s="121" t="s">
        <v>348</v>
      </c>
      <c r="M14" s="120"/>
    </row>
    <row r="15" spans="2:13" s="10" customFormat="1" ht="18.75" customHeight="1" thickBot="1" thickTop="1">
      <c r="B15" s="356"/>
      <c r="C15" s="361"/>
      <c r="D15" s="361"/>
      <c r="E15" s="361"/>
      <c r="F15" s="438"/>
      <c r="G15" s="439"/>
      <c r="H15" s="228"/>
      <c r="I15" s="456"/>
      <c r="J15" s="441"/>
      <c r="K15" s="441"/>
      <c r="L15" s="48" t="s">
        <v>349</v>
      </c>
      <c r="M15" s="120"/>
    </row>
    <row r="16" spans="2:13" s="10" customFormat="1" ht="26.25" customHeight="1">
      <c r="B16" s="26"/>
      <c r="C16" s="49" t="s">
        <v>350</v>
      </c>
      <c r="D16" s="50"/>
      <c r="E16" s="51"/>
      <c r="F16" s="432" t="s">
        <v>186</v>
      </c>
      <c r="G16" s="12" t="s">
        <v>177</v>
      </c>
      <c r="H16" s="434" t="s">
        <v>187</v>
      </c>
      <c r="I16" s="351" t="s">
        <v>343</v>
      </c>
      <c r="J16" s="352" t="s">
        <v>343</v>
      </c>
      <c r="K16" s="353" t="s">
        <v>1011</v>
      </c>
      <c r="L16" s="52"/>
      <c r="M16" s="120"/>
    </row>
    <row r="17" spans="2:13" s="10" customFormat="1" ht="19.5" customHeight="1" thickBot="1">
      <c r="B17" s="27" t="s">
        <v>339</v>
      </c>
      <c r="C17" s="53" t="s">
        <v>356</v>
      </c>
      <c r="D17" s="46"/>
      <c r="E17" s="54"/>
      <c r="F17" s="433"/>
      <c r="G17" s="9"/>
      <c r="H17" s="435"/>
      <c r="I17" s="115">
        <v>39082</v>
      </c>
      <c r="J17" s="115">
        <v>39447</v>
      </c>
      <c r="K17" s="115">
        <v>39813</v>
      </c>
      <c r="L17" s="52"/>
      <c r="M17" s="120"/>
    </row>
    <row r="18" spans="2:13" s="13" customFormat="1" ht="19.5" customHeight="1" thickBot="1">
      <c r="B18" s="28" t="s">
        <v>339</v>
      </c>
      <c r="C18" s="55" t="s">
        <v>341</v>
      </c>
      <c r="D18" s="56"/>
      <c r="E18" s="57"/>
      <c r="F18" s="58"/>
      <c r="G18" s="4"/>
      <c r="H18" s="213"/>
      <c r="I18" s="59">
        <f>+I19-I87</f>
        <v>0</v>
      </c>
      <c r="J18" s="59">
        <f>+J19-J87</f>
        <v>0</v>
      </c>
      <c r="K18" s="60">
        <f>+K19-K87</f>
        <v>0</v>
      </c>
      <c r="L18" s="61"/>
      <c r="M18" s="124">
        <f>IF(I18&lt;&gt;0,1,IF(J18&lt;&gt;0,1,IF(K18&lt;&gt;0,1,0)))</f>
        <v>0</v>
      </c>
    </row>
    <row r="19" spans="2:12" s="10" customFormat="1" ht="15" customHeight="1">
      <c r="B19" s="134"/>
      <c r="C19" s="135" t="s">
        <v>361</v>
      </c>
      <c r="D19" s="136"/>
      <c r="E19" s="137"/>
      <c r="F19" s="138" t="s">
        <v>190</v>
      </c>
      <c r="G19" s="139" t="s">
        <v>1085</v>
      </c>
      <c r="H19" s="140"/>
      <c r="I19" s="141">
        <f>I20+I21+I49+I81</f>
        <v>0</v>
      </c>
      <c r="J19" s="141">
        <f>J20+J21+J49+J81</f>
        <v>0</v>
      </c>
      <c r="K19" s="141">
        <f>K20+K21+K49+K81</f>
        <v>0</v>
      </c>
      <c r="L19" s="52"/>
    </row>
    <row r="20" spans="2:12" s="10" customFormat="1" ht="15">
      <c r="B20" s="142" t="s">
        <v>362</v>
      </c>
      <c r="C20" s="234" t="s">
        <v>357</v>
      </c>
      <c r="D20" s="65"/>
      <c r="E20" s="66"/>
      <c r="F20" s="64" t="s">
        <v>191</v>
      </c>
      <c r="G20" s="2"/>
      <c r="H20" s="1"/>
      <c r="I20" s="105"/>
      <c r="J20" s="105"/>
      <c r="K20" s="106"/>
      <c r="L20" s="52"/>
    </row>
    <row r="21" spans="2:12" s="10" customFormat="1" ht="15">
      <c r="B21" s="143" t="s">
        <v>363</v>
      </c>
      <c r="C21" s="144" t="s">
        <v>364</v>
      </c>
      <c r="D21" s="145"/>
      <c r="E21" s="146"/>
      <c r="F21" s="138" t="s">
        <v>192</v>
      </c>
      <c r="G21" s="139" t="s">
        <v>1086</v>
      </c>
      <c r="H21" s="140"/>
      <c r="I21" s="147">
        <f>I22+I31+I41</f>
        <v>0</v>
      </c>
      <c r="J21" s="147">
        <f>J22+J31+J41</f>
        <v>0</v>
      </c>
      <c r="K21" s="148">
        <f>K22+K31+K41</f>
        <v>0</v>
      </c>
      <c r="L21" s="52"/>
    </row>
    <row r="22" spans="2:12" s="10" customFormat="1" ht="15">
      <c r="B22" s="143" t="s">
        <v>365</v>
      </c>
      <c r="C22" s="144" t="s">
        <v>366</v>
      </c>
      <c r="D22" s="145"/>
      <c r="E22" s="146"/>
      <c r="F22" s="138" t="s">
        <v>193</v>
      </c>
      <c r="G22" s="139" t="s">
        <v>1087</v>
      </c>
      <c r="H22" s="140"/>
      <c r="I22" s="147">
        <f>SUM(I23:I30)</f>
        <v>0</v>
      </c>
      <c r="J22" s="147">
        <f>SUM(J23:J30)</f>
        <v>0</v>
      </c>
      <c r="K22" s="148">
        <f>SUM(K23:K30)</f>
        <v>0</v>
      </c>
      <c r="L22" s="52"/>
    </row>
    <row r="23" spans="2:12" s="10" customFormat="1" ht="15">
      <c r="B23" s="149" t="s">
        <v>53</v>
      </c>
      <c r="C23" s="150" t="s">
        <v>367</v>
      </c>
      <c r="D23" s="65"/>
      <c r="E23" s="66"/>
      <c r="F23" s="64" t="s">
        <v>194</v>
      </c>
      <c r="G23" s="2"/>
      <c r="H23" s="1"/>
      <c r="I23" s="105"/>
      <c r="J23" s="105"/>
      <c r="K23" s="106"/>
      <c r="L23" s="52"/>
    </row>
    <row r="24" spans="2:12" s="10" customFormat="1" ht="15">
      <c r="B24" s="149" t="s">
        <v>497</v>
      </c>
      <c r="C24" s="150" t="s">
        <v>368</v>
      </c>
      <c r="D24" s="65"/>
      <c r="E24" s="66"/>
      <c r="F24" s="64" t="s">
        <v>195</v>
      </c>
      <c r="G24" s="2"/>
      <c r="H24" s="1"/>
      <c r="I24" s="105"/>
      <c r="J24" s="105"/>
      <c r="K24" s="106"/>
      <c r="L24" s="52"/>
    </row>
    <row r="25" spans="2:12" s="10" customFormat="1" ht="15">
      <c r="B25" s="149" t="s">
        <v>499</v>
      </c>
      <c r="C25" s="150" t="s">
        <v>369</v>
      </c>
      <c r="D25" s="65"/>
      <c r="E25" s="66"/>
      <c r="F25" s="64" t="s">
        <v>196</v>
      </c>
      <c r="G25" s="2"/>
      <c r="H25" s="1"/>
      <c r="I25" s="105"/>
      <c r="J25" s="105"/>
      <c r="K25" s="106"/>
      <c r="L25" s="52"/>
    </row>
    <row r="26" spans="2:12" s="10" customFormat="1" ht="15">
      <c r="B26" s="149" t="s">
        <v>54</v>
      </c>
      <c r="C26" s="150" t="s">
        <v>370</v>
      </c>
      <c r="D26" s="65"/>
      <c r="E26" s="66"/>
      <c r="F26" s="64" t="s">
        <v>197</v>
      </c>
      <c r="G26" s="2"/>
      <c r="H26" s="1"/>
      <c r="I26" s="105"/>
      <c r="J26" s="105"/>
      <c r="K26" s="106"/>
      <c r="L26" s="52"/>
    </row>
    <row r="27" spans="2:12" s="10" customFormat="1" ht="15">
      <c r="B27" s="149" t="s">
        <v>371</v>
      </c>
      <c r="C27" s="266" t="s">
        <v>372</v>
      </c>
      <c r="D27" s="65"/>
      <c r="E27" s="66"/>
      <c r="F27" s="64" t="s">
        <v>198</v>
      </c>
      <c r="G27" s="2"/>
      <c r="H27" s="1"/>
      <c r="I27" s="105"/>
      <c r="J27" s="105"/>
      <c r="K27" s="106"/>
      <c r="L27" s="52"/>
    </row>
    <row r="28" spans="2:12" s="10" customFormat="1" ht="15">
      <c r="B28" s="149" t="s">
        <v>55</v>
      </c>
      <c r="C28" s="150" t="s">
        <v>373</v>
      </c>
      <c r="D28" s="65"/>
      <c r="E28" s="66"/>
      <c r="F28" s="64" t="s">
        <v>199</v>
      </c>
      <c r="G28" s="2"/>
      <c r="H28" s="1"/>
      <c r="I28" s="105"/>
      <c r="J28" s="105"/>
      <c r="K28" s="106"/>
      <c r="L28" s="52"/>
    </row>
    <row r="29" spans="2:12" s="10" customFormat="1" ht="15">
      <c r="B29" s="149" t="s">
        <v>56</v>
      </c>
      <c r="C29" s="150" t="s">
        <v>374</v>
      </c>
      <c r="D29" s="65"/>
      <c r="E29" s="66"/>
      <c r="F29" s="64" t="s">
        <v>200</v>
      </c>
      <c r="G29" s="2"/>
      <c r="H29" s="1"/>
      <c r="I29" s="105"/>
      <c r="J29" s="105"/>
      <c r="K29" s="106"/>
      <c r="L29" s="52"/>
    </row>
    <row r="30" spans="2:12" s="10" customFormat="1" ht="15">
      <c r="B30" s="149" t="s">
        <v>57</v>
      </c>
      <c r="C30" s="150" t="s">
        <v>375</v>
      </c>
      <c r="D30" s="65"/>
      <c r="E30" s="66"/>
      <c r="F30" s="64" t="s">
        <v>201</v>
      </c>
      <c r="G30" s="2"/>
      <c r="H30" s="1"/>
      <c r="I30" s="105"/>
      <c r="J30" s="105"/>
      <c r="K30" s="106"/>
      <c r="L30" s="52"/>
    </row>
    <row r="31" spans="2:12" s="10" customFormat="1" ht="15" customHeight="1">
      <c r="B31" s="143" t="s">
        <v>376</v>
      </c>
      <c r="C31" s="144" t="s">
        <v>377</v>
      </c>
      <c r="D31" s="145"/>
      <c r="E31" s="146"/>
      <c r="F31" s="138" t="s">
        <v>202</v>
      </c>
      <c r="G31" s="139" t="s">
        <v>1088</v>
      </c>
      <c r="H31" s="140"/>
      <c r="I31" s="147">
        <f>SUM(I32:I40)</f>
        <v>0</v>
      </c>
      <c r="J31" s="147">
        <f>SUM(J32:J40)</f>
        <v>0</v>
      </c>
      <c r="K31" s="148">
        <f>SUM(K32:K40)</f>
        <v>0</v>
      </c>
      <c r="L31" s="52"/>
    </row>
    <row r="32" spans="2:12" s="10" customFormat="1" ht="15">
      <c r="B32" s="149" t="s">
        <v>378</v>
      </c>
      <c r="C32" s="150" t="s">
        <v>379</v>
      </c>
      <c r="D32" s="65"/>
      <c r="E32" s="66"/>
      <c r="F32" s="64" t="s">
        <v>203</v>
      </c>
      <c r="G32" s="2"/>
      <c r="H32" s="1"/>
      <c r="I32" s="348"/>
      <c r="J32" s="105"/>
      <c r="K32" s="106"/>
      <c r="L32" s="52"/>
    </row>
    <row r="33" spans="2:12" s="10" customFormat="1" ht="15">
      <c r="B33" s="149" t="s">
        <v>380</v>
      </c>
      <c r="C33" s="150" t="s">
        <v>381</v>
      </c>
      <c r="D33" s="65"/>
      <c r="E33" s="66"/>
      <c r="F33" s="64" t="s">
        <v>204</v>
      </c>
      <c r="G33" s="2"/>
      <c r="H33" s="1"/>
      <c r="I33" s="348"/>
      <c r="J33" s="105"/>
      <c r="K33" s="106"/>
      <c r="L33" s="52"/>
    </row>
    <row r="34" spans="2:12" s="10" customFormat="1" ht="15">
      <c r="B34" s="149" t="s">
        <v>382</v>
      </c>
      <c r="C34" s="150" t="s">
        <v>383</v>
      </c>
      <c r="D34" s="65"/>
      <c r="E34" s="66"/>
      <c r="F34" s="64" t="s">
        <v>205</v>
      </c>
      <c r="G34" s="2"/>
      <c r="H34" s="1"/>
      <c r="I34" s="348"/>
      <c r="J34" s="105"/>
      <c r="K34" s="106"/>
      <c r="L34" s="52"/>
    </row>
    <row r="35" spans="2:12" s="10" customFormat="1" ht="15">
      <c r="B35" s="149" t="s">
        <v>384</v>
      </c>
      <c r="C35" s="150" t="s">
        <v>385</v>
      </c>
      <c r="D35" s="65"/>
      <c r="E35" s="66"/>
      <c r="F35" s="64" t="s">
        <v>206</v>
      </c>
      <c r="G35" s="2"/>
      <c r="H35" s="1"/>
      <c r="I35" s="348"/>
      <c r="J35" s="105"/>
      <c r="K35" s="106"/>
      <c r="L35" s="52"/>
    </row>
    <row r="36" spans="2:12" s="10" customFormat="1" ht="15">
      <c r="B36" s="149" t="s">
        <v>386</v>
      </c>
      <c r="C36" s="150" t="s">
        <v>387</v>
      </c>
      <c r="D36" s="65"/>
      <c r="E36" s="66"/>
      <c r="F36" s="64" t="s">
        <v>207</v>
      </c>
      <c r="G36" s="2"/>
      <c r="H36" s="1"/>
      <c r="I36" s="348"/>
      <c r="J36" s="105"/>
      <c r="K36" s="106"/>
      <c r="L36" s="52"/>
    </row>
    <row r="37" spans="2:12" s="10" customFormat="1" ht="15">
      <c r="B37" s="149" t="s">
        <v>388</v>
      </c>
      <c r="C37" s="150" t="s">
        <v>389</v>
      </c>
      <c r="D37" s="65"/>
      <c r="E37" s="66"/>
      <c r="F37" s="64" t="s">
        <v>208</v>
      </c>
      <c r="G37" s="2"/>
      <c r="H37" s="1"/>
      <c r="I37" s="348"/>
      <c r="J37" s="105"/>
      <c r="K37" s="106"/>
      <c r="L37" s="52"/>
    </row>
    <row r="38" spans="2:12" s="10" customFormat="1" ht="15">
      <c r="B38" s="149" t="s">
        <v>390</v>
      </c>
      <c r="C38" s="150" t="s">
        <v>391</v>
      </c>
      <c r="D38" s="65"/>
      <c r="E38" s="66"/>
      <c r="F38" s="64" t="s">
        <v>209</v>
      </c>
      <c r="G38" s="2"/>
      <c r="H38" s="1"/>
      <c r="I38" s="348"/>
      <c r="J38" s="105"/>
      <c r="K38" s="106"/>
      <c r="L38" s="52"/>
    </row>
    <row r="39" spans="2:12" s="10" customFormat="1" ht="15">
      <c r="B39" s="149" t="s">
        <v>392</v>
      </c>
      <c r="C39" s="150" t="s">
        <v>393</v>
      </c>
      <c r="D39" s="65"/>
      <c r="E39" s="66"/>
      <c r="F39" s="64" t="s">
        <v>210</v>
      </c>
      <c r="G39" s="2"/>
      <c r="H39" s="1"/>
      <c r="I39" s="348"/>
      <c r="J39" s="105"/>
      <c r="K39" s="106"/>
      <c r="L39" s="52"/>
    </row>
    <row r="40" spans="2:12" s="10" customFormat="1" ht="15">
      <c r="B40" s="149" t="s">
        <v>394</v>
      </c>
      <c r="C40" s="150" t="s">
        <v>395</v>
      </c>
      <c r="D40" s="65"/>
      <c r="E40" s="66"/>
      <c r="F40" s="64" t="s">
        <v>211</v>
      </c>
      <c r="G40" s="2"/>
      <c r="H40" s="1"/>
      <c r="I40" s="348"/>
      <c r="J40" s="105"/>
      <c r="K40" s="106"/>
      <c r="L40" s="52"/>
    </row>
    <row r="41" spans="2:12" s="10" customFormat="1" ht="15">
      <c r="B41" s="143" t="s">
        <v>396</v>
      </c>
      <c r="C41" s="144" t="s">
        <v>397</v>
      </c>
      <c r="D41" s="145"/>
      <c r="E41" s="146"/>
      <c r="F41" s="138" t="s">
        <v>212</v>
      </c>
      <c r="G41" s="139" t="s">
        <v>1089</v>
      </c>
      <c r="H41" s="140"/>
      <c r="I41" s="147">
        <f>SUM(I42:I48)</f>
        <v>0</v>
      </c>
      <c r="J41" s="147">
        <f>SUM(J42:J48)</f>
        <v>0</v>
      </c>
      <c r="K41" s="148">
        <f>SUM(K42:K48)</f>
        <v>0</v>
      </c>
      <c r="L41" s="52"/>
    </row>
    <row r="42" spans="2:12" s="10" customFormat="1" ht="15">
      <c r="B42" s="149" t="s">
        <v>399</v>
      </c>
      <c r="C42" s="150" t="s">
        <v>400</v>
      </c>
      <c r="D42" s="62"/>
      <c r="E42" s="63"/>
      <c r="F42" s="64" t="s">
        <v>213</v>
      </c>
      <c r="G42" s="2"/>
      <c r="H42" s="1"/>
      <c r="I42" s="210"/>
      <c r="J42" s="210"/>
      <c r="K42" s="211"/>
      <c r="L42" s="52"/>
    </row>
    <row r="43" spans="2:12" s="10" customFormat="1" ht="15">
      <c r="B43" s="149" t="s">
        <v>401</v>
      </c>
      <c r="C43" s="150" t="s">
        <v>402</v>
      </c>
      <c r="D43" s="62"/>
      <c r="E43" s="63"/>
      <c r="F43" s="64" t="s">
        <v>829</v>
      </c>
      <c r="G43" s="2"/>
      <c r="H43" s="1"/>
      <c r="I43" s="210"/>
      <c r="J43" s="210"/>
      <c r="K43" s="211"/>
      <c r="L43" s="52"/>
    </row>
    <row r="44" spans="2:12" s="10" customFormat="1" ht="15">
      <c r="B44" s="149" t="s">
        <v>518</v>
      </c>
      <c r="C44" s="150" t="s">
        <v>403</v>
      </c>
      <c r="D44" s="65"/>
      <c r="E44" s="66"/>
      <c r="F44" s="64" t="s">
        <v>830</v>
      </c>
      <c r="G44" s="2"/>
      <c r="H44" s="1"/>
      <c r="I44" s="210"/>
      <c r="J44" s="210"/>
      <c r="K44" s="211"/>
      <c r="L44" s="52"/>
    </row>
    <row r="45" spans="2:12" s="10" customFormat="1" ht="15">
      <c r="B45" s="149" t="s">
        <v>404</v>
      </c>
      <c r="C45" s="266" t="s">
        <v>405</v>
      </c>
      <c r="D45" s="65"/>
      <c r="E45" s="66"/>
      <c r="F45" s="64" t="s">
        <v>214</v>
      </c>
      <c r="G45" s="2"/>
      <c r="H45" s="1"/>
      <c r="I45" s="210"/>
      <c r="J45" s="210"/>
      <c r="K45" s="211"/>
      <c r="L45" s="52"/>
    </row>
    <row r="46" spans="2:12" s="10" customFormat="1" ht="15">
      <c r="B46" s="149" t="s">
        <v>406</v>
      </c>
      <c r="C46" s="150" t="s">
        <v>407</v>
      </c>
      <c r="D46" s="65"/>
      <c r="E46" s="66"/>
      <c r="F46" s="64" t="s">
        <v>215</v>
      </c>
      <c r="G46" s="2"/>
      <c r="H46" s="1"/>
      <c r="I46" s="210"/>
      <c r="J46" s="210"/>
      <c r="K46" s="211"/>
      <c r="L46" s="52"/>
    </row>
    <row r="47" spans="2:12" s="10" customFormat="1" ht="15">
      <c r="B47" s="149" t="s">
        <v>408</v>
      </c>
      <c r="C47" s="151" t="s">
        <v>887</v>
      </c>
      <c r="D47" s="65"/>
      <c r="E47" s="66"/>
      <c r="F47" s="64" t="s">
        <v>216</v>
      </c>
      <c r="G47" s="2"/>
      <c r="H47" s="1" t="s">
        <v>340</v>
      </c>
      <c r="I47" s="210"/>
      <c r="J47" s="210"/>
      <c r="K47" s="211"/>
      <c r="L47" s="52"/>
    </row>
    <row r="48" spans="2:12" s="10" customFormat="1" ht="15">
      <c r="B48" s="149" t="s">
        <v>409</v>
      </c>
      <c r="C48" s="151" t="s">
        <v>410</v>
      </c>
      <c r="D48" s="65"/>
      <c r="E48" s="66"/>
      <c r="F48" s="64" t="s">
        <v>217</v>
      </c>
      <c r="G48" s="2"/>
      <c r="H48" s="1" t="s">
        <v>340</v>
      </c>
      <c r="I48" s="210"/>
      <c r="J48" s="210"/>
      <c r="K48" s="211"/>
      <c r="L48" s="52"/>
    </row>
    <row r="49" spans="2:12" s="10" customFormat="1" ht="15">
      <c r="B49" s="143" t="s">
        <v>411</v>
      </c>
      <c r="C49" s="144" t="s">
        <v>412</v>
      </c>
      <c r="D49" s="145"/>
      <c r="E49" s="146"/>
      <c r="F49" s="138" t="s">
        <v>218</v>
      </c>
      <c r="G49" s="139" t="s">
        <v>1090</v>
      </c>
      <c r="H49" s="140"/>
      <c r="I49" s="147">
        <f>I50+I57+I66+I76</f>
        <v>0</v>
      </c>
      <c r="J49" s="147">
        <f>J50+J57+J66+J76</f>
        <v>0</v>
      </c>
      <c r="K49" s="148">
        <f>K50+K57+K66+K76</f>
        <v>0</v>
      </c>
      <c r="L49" s="52"/>
    </row>
    <row r="50" spans="2:12" s="10" customFormat="1" ht="15">
      <c r="B50" s="143" t="s">
        <v>413</v>
      </c>
      <c r="C50" s="144" t="s">
        <v>414</v>
      </c>
      <c r="D50" s="145"/>
      <c r="E50" s="146"/>
      <c r="F50" s="138" t="s">
        <v>219</v>
      </c>
      <c r="G50" s="139" t="s">
        <v>1091</v>
      </c>
      <c r="H50" s="140"/>
      <c r="I50" s="147">
        <f>SUM(I51:I56)</f>
        <v>0</v>
      </c>
      <c r="J50" s="147">
        <f>SUM(J51:J56)</f>
        <v>0</v>
      </c>
      <c r="K50" s="148">
        <f>SUM(K51:K56)</f>
        <v>0</v>
      </c>
      <c r="L50" s="52"/>
    </row>
    <row r="51" spans="2:12" s="10" customFormat="1" ht="15">
      <c r="B51" s="149" t="s">
        <v>416</v>
      </c>
      <c r="C51" s="150" t="s">
        <v>417</v>
      </c>
      <c r="D51" s="65"/>
      <c r="E51" s="66"/>
      <c r="F51" s="64" t="s">
        <v>220</v>
      </c>
      <c r="G51" s="2"/>
      <c r="H51" s="1"/>
      <c r="I51" s="105"/>
      <c r="J51" s="105"/>
      <c r="K51" s="106"/>
      <c r="L51" s="52"/>
    </row>
    <row r="52" spans="2:12" s="10" customFormat="1" ht="15">
      <c r="B52" s="149" t="s">
        <v>418</v>
      </c>
      <c r="C52" s="266" t="s">
        <v>419</v>
      </c>
      <c r="D52" s="65"/>
      <c r="E52" s="66"/>
      <c r="F52" s="64" t="s">
        <v>221</v>
      </c>
      <c r="G52" s="2"/>
      <c r="H52" s="1"/>
      <c r="I52" s="105"/>
      <c r="J52" s="105"/>
      <c r="K52" s="106"/>
      <c r="L52" s="52"/>
    </row>
    <row r="53" spans="2:12" s="10" customFormat="1" ht="15">
      <c r="B53" s="149" t="s">
        <v>420</v>
      </c>
      <c r="C53" s="150" t="s">
        <v>421</v>
      </c>
      <c r="D53" s="65"/>
      <c r="E53" s="66"/>
      <c r="F53" s="64" t="s">
        <v>222</v>
      </c>
      <c r="G53" s="2"/>
      <c r="H53" s="1"/>
      <c r="I53" s="105"/>
      <c r="J53" s="105"/>
      <c r="K53" s="106"/>
      <c r="L53" s="52"/>
    </row>
    <row r="54" spans="2:12" s="10" customFormat="1" ht="15">
      <c r="B54" s="149" t="s">
        <v>422</v>
      </c>
      <c r="C54" s="150" t="s">
        <v>423</v>
      </c>
      <c r="D54" s="65"/>
      <c r="E54" s="66"/>
      <c r="F54" s="64" t="s">
        <v>223</v>
      </c>
      <c r="G54" s="2"/>
      <c r="H54" s="1"/>
      <c r="I54" s="105"/>
      <c r="J54" s="105"/>
      <c r="K54" s="106"/>
      <c r="L54" s="52"/>
    </row>
    <row r="55" spans="2:12" s="10" customFormat="1" ht="15">
      <c r="B55" s="149" t="s">
        <v>424</v>
      </c>
      <c r="C55" s="150" t="s">
        <v>425</v>
      </c>
      <c r="D55" s="65"/>
      <c r="E55" s="66"/>
      <c r="F55" s="64" t="s">
        <v>224</v>
      </c>
      <c r="G55" s="2"/>
      <c r="H55" s="1"/>
      <c r="I55" s="105"/>
      <c r="J55" s="105"/>
      <c r="K55" s="106"/>
      <c r="L55" s="52"/>
    </row>
    <row r="56" spans="2:12" s="10" customFormat="1" ht="15">
      <c r="B56" s="149" t="s">
        <v>426</v>
      </c>
      <c r="C56" s="150" t="s">
        <v>427</v>
      </c>
      <c r="D56" s="65"/>
      <c r="E56" s="66"/>
      <c r="F56" s="64" t="s">
        <v>831</v>
      </c>
      <c r="G56" s="2"/>
      <c r="H56" s="1"/>
      <c r="I56" s="105"/>
      <c r="J56" s="105"/>
      <c r="K56" s="106"/>
      <c r="L56" s="52"/>
    </row>
    <row r="57" spans="2:12" s="10" customFormat="1" ht="15">
      <c r="B57" s="143" t="s">
        <v>428</v>
      </c>
      <c r="C57" s="144" t="s">
        <v>429</v>
      </c>
      <c r="D57" s="145"/>
      <c r="E57" s="146"/>
      <c r="F57" s="138" t="s">
        <v>832</v>
      </c>
      <c r="G57" s="139" t="s">
        <v>1092</v>
      </c>
      <c r="H57" s="140"/>
      <c r="I57" s="147">
        <f>SUM(I58:I65)</f>
        <v>0</v>
      </c>
      <c r="J57" s="147">
        <f>SUM(J58:J65)</f>
        <v>0</v>
      </c>
      <c r="K57" s="148">
        <f>SUM(K58:K65)</f>
        <v>0</v>
      </c>
      <c r="L57" s="52"/>
    </row>
    <row r="58" spans="2:12" s="10" customFormat="1" ht="15">
      <c r="B58" s="149" t="s">
        <v>58</v>
      </c>
      <c r="C58" s="152" t="s">
        <v>431</v>
      </c>
      <c r="D58" s="65"/>
      <c r="E58" s="66"/>
      <c r="F58" s="64" t="s">
        <v>833</v>
      </c>
      <c r="G58" s="2"/>
      <c r="H58" s="1"/>
      <c r="I58" s="105"/>
      <c r="J58" s="105"/>
      <c r="K58" s="106"/>
      <c r="L58" s="52"/>
    </row>
    <row r="59" spans="2:12" s="10" customFormat="1" ht="15">
      <c r="B59" s="149" t="s">
        <v>432</v>
      </c>
      <c r="C59" s="267" t="s">
        <v>433</v>
      </c>
      <c r="D59" s="65"/>
      <c r="E59" s="66"/>
      <c r="F59" s="64" t="s">
        <v>225</v>
      </c>
      <c r="G59" s="2"/>
      <c r="H59" s="1"/>
      <c r="I59" s="105"/>
      <c r="J59" s="105"/>
      <c r="K59" s="106"/>
      <c r="L59" s="52"/>
    </row>
    <row r="60" spans="2:12" s="10" customFormat="1" ht="15">
      <c r="B60" s="149" t="s">
        <v>434</v>
      </c>
      <c r="C60" s="266" t="s">
        <v>435</v>
      </c>
      <c r="D60" s="65"/>
      <c r="E60" s="66"/>
      <c r="F60" s="64" t="s">
        <v>226</v>
      </c>
      <c r="G60" s="2"/>
      <c r="H60" s="1"/>
      <c r="I60" s="105"/>
      <c r="J60" s="105"/>
      <c r="K60" s="106"/>
      <c r="L60" s="52"/>
    </row>
    <row r="61" spans="2:12" s="10" customFormat="1" ht="15">
      <c r="B61" s="149" t="s">
        <v>436</v>
      </c>
      <c r="C61" s="266" t="s">
        <v>437</v>
      </c>
      <c r="D61" s="65"/>
      <c r="E61" s="66"/>
      <c r="F61" s="64" t="s">
        <v>227</v>
      </c>
      <c r="G61" s="2"/>
      <c r="H61" s="1"/>
      <c r="I61" s="105"/>
      <c r="J61" s="105"/>
      <c r="K61" s="106"/>
      <c r="L61" s="52"/>
    </row>
    <row r="62" spans="2:12" s="10" customFormat="1" ht="15">
      <c r="B62" s="149" t="s">
        <v>438</v>
      </c>
      <c r="C62" s="266" t="s">
        <v>439</v>
      </c>
      <c r="D62" s="65"/>
      <c r="E62" s="66"/>
      <c r="F62" s="64" t="s">
        <v>228</v>
      </c>
      <c r="G62" s="2"/>
      <c r="H62" s="1"/>
      <c r="I62" s="105"/>
      <c r="J62" s="105"/>
      <c r="K62" s="106"/>
      <c r="L62" s="52"/>
    </row>
    <row r="63" spans="2:12" s="10" customFormat="1" ht="15">
      <c r="B63" s="149" t="s">
        <v>440</v>
      </c>
      <c r="C63" s="266" t="s">
        <v>441</v>
      </c>
      <c r="D63" s="65"/>
      <c r="E63" s="66"/>
      <c r="F63" s="64" t="s">
        <v>229</v>
      </c>
      <c r="G63" s="2"/>
      <c r="H63" s="1"/>
      <c r="I63" s="105"/>
      <c r="J63" s="105"/>
      <c r="K63" s="106"/>
      <c r="L63" s="52"/>
    </row>
    <row r="64" spans="2:12" s="10" customFormat="1" ht="15">
      <c r="B64" s="149" t="s">
        <v>59</v>
      </c>
      <c r="C64" s="150" t="s">
        <v>442</v>
      </c>
      <c r="D64" s="65"/>
      <c r="E64" s="66"/>
      <c r="F64" s="64" t="s">
        <v>230</v>
      </c>
      <c r="G64" s="2"/>
      <c r="H64" s="1"/>
      <c r="I64" s="105"/>
      <c r="J64" s="105"/>
      <c r="K64" s="106"/>
      <c r="L64" s="52"/>
    </row>
    <row r="65" spans="2:12" s="10" customFormat="1" ht="15">
      <c r="B65" s="149" t="s">
        <v>443</v>
      </c>
      <c r="C65" s="266" t="s">
        <v>444</v>
      </c>
      <c r="D65" s="65"/>
      <c r="E65" s="66"/>
      <c r="F65" s="64" t="s">
        <v>834</v>
      </c>
      <c r="G65" s="2"/>
      <c r="H65" s="1"/>
      <c r="I65" s="105"/>
      <c r="J65" s="105"/>
      <c r="K65" s="106"/>
      <c r="L65" s="52"/>
    </row>
    <row r="66" spans="2:12" s="10" customFormat="1" ht="15">
      <c r="B66" s="143" t="s">
        <v>445</v>
      </c>
      <c r="C66" s="144" t="s">
        <v>446</v>
      </c>
      <c r="D66" s="145"/>
      <c r="E66" s="146"/>
      <c r="F66" s="138" t="s">
        <v>835</v>
      </c>
      <c r="G66" s="139" t="s">
        <v>1093</v>
      </c>
      <c r="H66" s="140"/>
      <c r="I66" s="147">
        <f>SUM(I67:I75)</f>
        <v>0</v>
      </c>
      <c r="J66" s="147">
        <f>SUM(J67:J75)</f>
        <v>0</v>
      </c>
      <c r="K66" s="148">
        <f>SUM(K67:K75)</f>
        <v>0</v>
      </c>
      <c r="L66" s="52"/>
    </row>
    <row r="67" spans="2:12" s="10" customFormat="1" ht="15">
      <c r="B67" s="149" t="s">
        <v>60</v>
      </c>
      <c r="C67" s="152" t="s">
        <v>431</v>
      </c>
      <c r="D67" s="65"/>
      <c r="E67" s="66"/>
      <c r="F67" s="64" t="s">
        <v>231</v>
      </c>
      <c r="G67" s="2"/>
      <c r="H67" s="1"/>
      <c r="I67" s="105"/>
      <c r="J67" s="105"/>
      <c r="K67" s="106"/>
      <c r="L67" s="52"/>
    </row>
    <row r="68" spans="2:12" s="10" customFormat="1" ht="15">
      <c r="B68" s="149" t="s">
        <v>447</v>
      </c>
      <c r="C68" s="266" t="s">
        <v>433</v>
      </c>
      <c r="D68" s="65"/>
      <c r="E68" s="66"/>
      <c r="F68" s="64" t="s">
        <v>232</v>
      </c>
      <c r="G68" s="2"/>
      <c r="H68" s="1"/>
      <c r="I68" s="105"/>
      <c r="J68" s="105"/>
      <c r="K68" s="106"/>
      <c r="L68" s="52"/>
    </row>
    <row r="69" spans="2:12" s="10" customFormat="1" ht="15" customHeight="1">
      <c r="B69" s="149" t="s">
        <v>448</v>
      </c>
      <c r="C69" s="266" t="s">
        <v>435</v>
      </c>
      <c r="D69" s="65"/>
      <c r="E69" s="66"/>
      <c r="F69" s="64" t="s">
        <v>233</v>
      </c>
      <c r="G69" s="2"/>
      <c r="H69" s="1"/>
      <c r="I69" s="105"/>
      <c r="J69" s="105"/>
      <c r="K69" s="106"/>
      <c r="L69" s="52"/>
    </row>
    <row r="70" spans="2:12" s="10" customFormat="1" ht="15">
      <c r="B70" s="149" t="s">
        <v>449</v>
      </c>
      <c r="C70" s="266" t="s">
        <v>437</v>
      </c>
      <c r="D70" s="65"/>
      <c r="E70" s="66"/>
      <c r="F70" s="64" t="s">
        <v>234</v>
      </c>
      <c r="G70" s="2"/>
      <c r="H70" s="1"/>
      <c r="I70" s="105"/>
      <c r="J70" s="105"/>
      <c r="K70" s="106"/>
      <c r="L70" s="52"/>
    </row>
    <row r="71" spans="2:12" s="10" customFormat="1" ht="15">
      <c r="B71" s="149" t="s">
        <v>61</v>
      </c>
      <c r="C71" s="150" t="s">
        <v>105</v>
      </c>
      <c r="D71" s="65"/>
      <c r="E71" s="66"/>
      <c r="F71" s="64" t="s">
        <v>235</v>
      </c>
      <c r="G71" s="2"/>
      <c r="H71" s="1"/>
      <c r="I71" s="105"/>
      <c r="J71" s="105"/>
      <c r="K71" s="106"/>
      <c r="L71" s="52"/>
    </row>
    <row r="72" spans="2:12" s="10" customFormat="1" ht="15">
      <c r="B72" s="149" t="s">
        <v>62</v>
      </c>
      <c r="C72" s="152" t="s">
        <v>450</v>
      </c>
      <c r="D72" s="65"/>
      <c r="E72" s="66"/>
      <c r="F72" s="64" t="s">
        <v>236</v>
      </c>
      <c r="G72" s="2"/>
      <c r="H72" s="1"/>
      <c r="I72" s="105"/>
      <c r="J72" s="105"/>
      <c r="K72" s="106"/>
      <c r="L72" s="52"/>
    </row>
    <row r="73" spans="2:12" s="10" customFormat="1" ht="15">
      <c r="B73" s="149" t="s">
        <v>451</v>
      </c>
      <c r="C73" s="266" t="s">
        <v>452</v>
      </c>
      <c r="D73" s="65"/>
      <c r="E73" s="66"/>
      <c r="F73" s="64" t="s">
        <v>237</v>
      </c>
      <c r="G73" s="2"/>
      <c r="H73" s="1"/>
      <c r="I73" s="105"/>
      <c r="J73" s="105"/>
      <c r="K73" s="106"/>
      <c r="L73" s="52"/>
    </row>
    <row r="74" spans="2:12" s="10" customFormat="1" ht="15">
      <c r="B74" s="149" t="s">
        <v>453</v>
      </c>
      <c r="C74" s="266" t="s">
        <v>441</v>
      </c>
      <c r="D74" s="65"/>
      <c r="E74" s="66"/>
      <c r="F74" s="64" t="s">
        <v>238</v>
      </c>
      <c r="G74" s="2"/>
      <c r="H74" s="1"/>
      <c r="I74" s="105"/>
      <c r="J74" s="105"/>
      <c r="K74" s="106"/>
      <c r="L74" s="52"/>
    </row>
    <row r="75" spans="2:12" s="10" customFormat="1" ht="15">
      <c r="B75" s="149" t="s">
        <v>63</v>
      </c>
      <c r="C75" s="150" t="s">
        <v>454</v>
      </c>
      <c r="D75" s="65"/>
      <c r="E75" s="66"/>
      <c r="F75" s="64" t="s">
        <v>239</v>
      </c>
      <c r="G75" s="2"/>
      <c r="H75" s="1"/>
      <c r="I75" s="105"/>
      <c r="J75" s="105"/>
      <c r="K75" s="106"/>
      <c r="L75" s="52"/>
    </row>
    <row r="76" spans="2:12" s="10" customFormat="1" ht="15">
      <c r="B76" s="143" t="s">
        <v>455</v>
      </c>
      <c r="C76" s="144" t="s">
        <v>456</v>
      </c>
      <c r="D76" s="145"/>
      <c r="E76" s="146"/>
      <c r="F76" s="138" t="s">
        <v>240</v>
      </c>
      <c r="G76" s="139" t="s">
        <v>1094</v>
      </c>
      <c r="H76" s="140"/>
      <c r="I76" s="147">
        <f>SUM(I77:I80)</f>
        <v>0</v>
      </c>
      <c r="J76" s="147">
        <f>SUM(J77:J80)</f>
        <v>0</v>
      </c>
      <c r="K76" s="148">
        <f>SUM(K77:K80)</f>
        <v>0</v>
      </c>
      <c r="L76" s="52"/>
    </row>
    <row r="77" spans="2:12" s="10" customFormat="1" ht="15">
      <c r="B77" s="149" t="s">
        <v>64</v>
      </c>
      <c r="C77" s="150" t="s">
        <v>458</v>
      </c>
      <c r="D77" s="65"/>
      <c r="E77" s="66"/>
      <c r="F77" s="64" t="s">
        <v>358</v>
      </c>
      <c r="G77" s="2"/>
      <c r="H77" s="1"/>
      <c r="I77" s="105"/>
      <c r="J77" s="105"/>
      <c r="K77" s="106"/>
      <c r="L77" s="52"/>
    </row>
    <row r="78" spans="2:12" s="10" customFormat="1" ht="15">
      <c r="B78" s="149" t="s">
        <v>65</v>
      </c>
      <c r="C78" s="150" t="s">
        <v>459</v>
      </c>
      <c r="D78" s="65"/>
      <c r="E78" s="66"/>
      <c r="F78" s="64" t="s">
        <v>836</v>
      </c>
      <c r="G78" s="2"/>
      <c r="H78" s="1"/>
      <c r="I78" s="105"/>
      <c r="J78" s="105"/>
      <c r="K78" s="106"/>
      <c r="L78" s="52"/>
    </row>
    <row r="79" spans="2:12" s="10" customFormat="1" ht="15">
      <c r="B79" s="149" t="s">
        <v>66</v>
      </c>
      <c r="C79" s="150" t="s">
        <v>460</v>
      </c>
      <c r="D79" s="65"/>
      <c r="E79" s="66"/>
      <c r="F79" s="64" t="s">
        <v>241</v>
      </c>
      <c r="G79" s="2"/>
      <c r="H79" s="1"/>
      <c r="I79" s="105"/>
      <c r="J79" s="105"/>
      <c r="K79" s="106"/>
      <c r="L79" s="52"/>
    </row>
    <row r="80" spans="2:12" s="10" customFormat="1" ht="15">
      <c r="B80" s="149" t="s">
        <v>461</v>
      </c>
      <c r="C80" s="150" t="s">
        <v>462</v>
      </c>
      <c r="D80" s="65"/>
      <c r="E80" s="66"/>
      <c r="F80" s="64" t="s">
        <v>242</v>
      </c>
      <c r="G80" s="2"/>
      <c r="H80" s="1" t="s">
        <v>340</v>
      </c>
      <c r="I80" s="105"/>
      <c r="J80" s="105"/>
      <c r="K80" s="106"/>
      <c r="L80" s="52"/>
    </row>
    <row r="81" spans="2:12" s="10" customFormat="1" ht="15">
      <c r="B81" s="143" t="s">
        <v>463</v>
      </c>
      <c r="C81" s="144" t="s">
        <v>464</v>
      </c>
      <c r="D81" s="145"/>
      <c r="E81" s="146"/>
      <c r="F81" s="138" t="s">
        <v>243</v>
      </c>
      <c r="G81" s="139" t="s">
        <v>1095</v>
      </c>
      <c r="H81" s="140"/>
      <c r="I81" s="147">
        <f>SUM(I82:I84)</f>
        <v>0</v>
      </c>
      <c r="J81" s="147">
        <f>SUM(J82:J84)</f>
        <v>0</v>
      </c>
      <c r="K81" s="148">
        <f>SUM(K82:K84)</f>
        <v>0</v>
      </c>
      <c r="L81" s="52"/>
    </row>
    <row r="82" spans="2:12" s="10" customFormat="1" ht="15">
      <c r="B82" s="149" t="s">
        <v>67</v>
      </c>
      <c r="C82" s="150" t="s">
        <v>465</v>
      </c>
      <c r="D82" s="65"/>
      <c r="E82" s="66"/>
      <c r="F82" s="64" t="s">
        <v>244</v>
      </c>
      <c r="G82" s="2"/>
      <c r="H82" s="1"/>
      <c r="I82" s="105"/>
      <c r="J82" s="105"/>
      <c r="K82" s="106"/>
      <c r="L82" s="52"/>
    </row>
    <row r="83" spans="2:12" s="10" customFormat="1" ht="15">
      <c r="B83" s="149" t="s">
        <v>466</v>
      </c>
      <c r="C83" s="266" t="s">
        <v>467</v>
      </c>
      <c r="D83" s="65"/>
      <c r="E83" s="66"/>
      <c r="F83" s="64" t="s">
        <v>245</v>
      </c>
      <c r="G83" s="2"/>
      <c r="H83" s="1"/>
      <c r="I83" s="105"/>
      <c r="J83" s="105"/>
      <c r="K83" s="106"/>
      <c r="L83" s="52"/>
    </row>
    <row r="84" spans="2:12" s="10" customFormat="1" ht="15.75" thickBot="1">
      <c r="B84" s="149" t="s">
        <v>68</v>
      </c>
      <c r="C84" s="266" t="s">
        <v>468</v>
      </c>
      <c r="D84" s="65"/>
      <c r="E84" s="66"/>
      <c r="F84" s="64" t="s">
        <v>246</v>
      </c>
      <c r="G84" s="2"/>
      <c r="H84" s="1"/>
      <c r="I84" s="105"/>
      <c r="J84" s="105"/>
      <c r="K84" s="106"/>
      <c r="L84" s="52"/>
    </row>
    <row r="85" spans="3:12" s="10" customFormat="1" ht="15" customHeight="1">
      <c r="C85" s="154"/>
      <c r="D85" s="155"/>
      <c r="E85" s="156"/>
      <c r="F85" s="432" t="s">
        <v>186</v>
      </c>
      <c r="G85" s="12" t="s">
        <v>177</v>
      </c>
      <c r="H85" s="434" t="s">
        <v>187</v>
      </c>
      <c r="I85" s="20"/>
      <c r="J85" s="20"/>
      <c r="K85" s="68"/>
      <c r="L85" s="461"/>
    </row>
    <row r="86" spans="3:12" s="10" customFormat="1" ht="15.75" thickBot="1">
      <c r="C86" s="53" t="s">
        <v>356</v>
      </c>
      <c r="D86" s="46"/>
      <c r="E86" s="54"/>
      <c r="F86" s="433"/>
      <c r="G86" s="9"/>
      <c r="H86" s="435"/>
      <c r="I86" s="21">
        <f>I17</f>
        <v>39082</v>
      </c>
      <c r="J86" s="69">
        <f>J17</f>
        <v>39447</v>
      </c>
      <c r="K86" s="21">
        <f>K17</f>
        <v>39813</v>
      </c>
      <c r="L86" s="461"/>
    </row>
    <row r="87" spans="2:12" s="10" customFormat="1" ht="15">
      <c r="B87" s="134" t="s">
        <v>469</v>
      </c>
      <c r="C87" s="135" t="s">
        <v>470</v>
      </c>
      <c r="D87" s="136"/>
      <c r="E87" s="137"/>
      <c r="F87" s="138" t="s">
        <v>247</v>
      </c>
      <c r="G87" s="139" t="s">
        <v>1096</v>
      </c>
      <c r="H87" s="1"/>
      <c r="I87" s="141">
        <f>I88+I105+I138</f>
        <v>0</v>
      </c>
      <c r="J87" s="141">
        <f>J88+J105+J138</f>
        <v>0</v>
      </c>
      <c r="K87" s="141">
        <f>K88+K105+K138</f>
        <v>0</v>
      </c>
      <c r="L87" s="52"/>
    </row>
    <row r="88" spans="2:12" s="10" customFormat="1" ht="15">
      <c r="B88" s="143" t="s">
        <v>362</v>
      </c>
      <c r="C88" s="144" t="s">
        <v>471</v>
      </c>
      <c r="D88" s="145"/>
      <c r="E88" s="146"/>
      <c r="F88" s="138" t="s">
        <v>248</v>
      </c>
      <c r="G88" s="139" t="s">
        <v>1097</v>
      </c>
      <c r="H88" s="1"/>
      <c r="I88" s="147">
        <f>I89+I93+I98+I101+I104</f>
        <v>0</v>
      </c>
      <c r="J88" s="147">
        <f>J89+J93+J98+J101+J104</f>
        <v>0</v>
      </c>
      <c r="K88" s="148">
        <f>K89+K93+K98+K101+K104</f>
        <v>0</v>
      </c>
      <c r="L88" s="52"/>
    </row>
    <row r="89" spans="2:12" s="10" customFormat="1" ht="15">
      <c r="B89" s="143" t="s">
        <v>472</v>
      </c>
      <c r="C89" s="144" t="s">
        <v>473</v>
      </c>
      <c r="D89" s="145"/>
      <c r="E89" s="146"/>
      <c r="F89" s="138" t="s">
        <v>249</v>
      </c>
      <c r="G89" s="139" t="s">
        <v>1098</v>
      </c>
      <c r="H89" s="1"/>
      <c r="I89" s="147">
        <f>SUM(I90:I92)</f>
        <v>0</v>
      </c>
      <c r="J89" s="147">
        <f>SUM(J90:J92)</f>
        <v>0</v>
      </c>
      <c r="K89" s="148">
        <f>SUM(K90:K92)</f>
        <v>0</v>
      </c>
      <c r="L89" s="52"/>
    </row>
    <row r="90" spans="2:12" s="10" customFormat="1" ht="15" customHeight="1">
      <c r="B90" s="149" t="s">
        <v>69</v>
      </c>
      <c r="C90" s="150" t="s">
        <v>473</v>
      </c>
      <c r="D90" s="65"/>
      <c r="E90" s="66"/>
      <c r="F90" s="64" t="s">
        <v>250</v>
      </c>
      <c r="G90" s="2"/>
      <c r="H90" s="1"/>
      <c r="I90" s="105"/>
      <c r="J90" s="105"/>
      <c r="K90" s="106"/>
      <c r="L90" s="52"/>
    </row>
    <row r="91" spans="2:12" s="10" customFormat="1" ht="15">
      <c r="B91" s="149" t="s">
        <v>70</v>
      </c>
      <c r="C91" s="150" t="s">
        <v>474</v>
      </c>
      <c r="D91" s="65"/>
      <c r="E91" s="66"/>
      <c r="F91" s="64" t="s">
        <v>251</v>
      </c>
      <c r="G91" s="2"/>
      <c r="H91" s="1"/>
      <c r="I91" s="105"/>
      <c r="J91" s="105"/>
      <c r="K91" s="106"/>
      <c r="L91" s="52"/>
    </row>
    <row r="92" spans="2:12" s="10" customFormat="1" ht="15">
      <c r="B92" s="149" t="s">
        <v>475</v>
      </c>
      <c r="C92" s="266" t="s">
        <v>476</v>
      </c>
      <c r="D92" s="65"/>
      <c r="E92" s="66"/>
      <c r="F92" s="64" t="s">
        <v>252</v>
      </c>
      <c r="G92" s="2"/>
      <c r="H92" s="1" t="s">
        <v>340</v>
      </c>
      <c r="I92" s="105"/>
      <c r="J92" s="105"/>
      <c r="K92" s="106"/>
      <c r="L92" s="52"/>
    </row>
    <row r="93" spans="2:12" s="10" customFormat="1" ht="15">
      <c r="B93" s="143" t="s">
        <v>477</v>
      </c>
      <c r="C93" s="144" t="s">
        <v>478</v>
      </c>
      <c r="D93" s="145"/>
      <c r="E93" s="146"/>
      <c r="F93" s="138" t="s">
        <v>253</v>
      </c>
      <c r="G93" s="139" t="s">
        <v>1099</v>
      </c>
      <c r="H93" s="1"/>
      <c r="I93" s="147">
        <f>SUM(I94:I97)</f>
        <v>0</v>
      </c>
      <c r="J93" s="147">
        <f>SUM(J94:J97)</f>
        <v>0</v>
      </c>
      <c r="K93" s="148">
        <f>SUM(K94:K97)</f>
        <v>0</v>
      </c>
      <c r="L93" s="52"/>
    </row>
    <row r="94" spans="2:12" s="10" customFormat="1" ht="15">
      <c r="B94" s="149" t="s">
        <v>71</v>
      </c>
      <c r="C94" s="150" t="s">
        <v>479</v>
      </c>
      <c r="D94" s="65"/>
      <c r="E94" s="66"/>
      <c r="F94" s="64" t="s">
        <v>254</v>
      </c>
      <c r="G94" s="2"/>
      <c r="H94" s="1"/>
      <c r="I94" s="105"/>
      <c r="J94" s="105"/>
      <c r="K94" s="106"/>
      <c r="L94" s="52"/>
    </row>
    <row r="95" spans="2:12" s="10" customFormat="1" ht="15">
      <c r="B95" s="149" t="s">
        <v>72</v>
      </c>
      <c r="C95" s="150" t="s">
        <v>480</v>
      </c>
      <c r="D95" s="65"/>
      <c r="E95" s="66"/>
      <c r="F95" s="64" t="s">
        <v>255</v>
      </c>
      <c r="G95" s="2"/>
      <c r="H95" s="1"/>
      <c r="I95" s="105"/>
      <c r="J95" s="105"/>
      <c r="K95" s="106"/>
      <c r="L95" s="52"/>
    </row>
    <row r="96" spans="2:12" s="10" customFormat="1" ht="15">
      <c r="B96" s="149" t="s">
        <v>73</v>
      </c>
      <c r="C96" s="150" t="s">
        <v>106</v>
      </c>
      <c r="D96" s="65"/>
      <c r="E96" s="66"/>
      <c r="F96" s="64" t="s">
        <v>256</v>
      </c>
      <c r="G96" s="2"/>
      <c r="H96" s="1"/>
      <c r="I96" s="105"/>
      <c r="J96" s="105"/>
      <c r="K96" s="106"/>
      <c r="L96" s="52"/>
    </row>
    <row r="97" spans="2:12" s="10" customFormat="1" ht="15">
      <c r="B97" s="149" t="s">
        <v>481</v>
      </c>
      <c r="C97" s="266" t="s">
        <v>482</v>
      </c>
      <c r="D97" s="65"/>
      <c r="E97" s="66"/>
      <c r="F97" s="64" t="s">
        <v>257</v>
      </c>
      <c r="G97" s="2"/>
      <c r="H97" s="1" t="s">
        <v>340</v>
      </c>
      <c r="I97" s="105"/>
      <c r="J97" s="105"/>
      <c r="K97" s="106"/>
      <c r="L97" s="52"/>
    </row>
    <row r="98" spans="2:12" s="10" customFormat="1" ht="15">
      <c r="B98" s="143" t="s">
        <v>483</v>
      </c>
      <c r="C98" s="144" t="s">
        <v>484</v>
      </c>
      <c r="D98" s="145"/>
      <c r="E98" s="146"/>
      <c r="F98" s="138" t="s">
        <v>258</v>
      </c>
      <c r="G98" s="139" t="s">
        <v>1100</v>
      </c>
      <c r="H98" s="1"/>
      <c r="I98" s="147">
        <f>SUM(I99:I100)</f>
        <v>0</v>
      </c>
      <c r="J98" s="147">
        <f>SUM(J99:J100)</f>
        <v>0</v>
      </c>
      <c r="K98" s="148">
        <f>SUM(K99:K100)</f>
        <v>0</v>
      </c>
      <c r="L98" s="52"/>
    </row>
    <row r="99" spans="2:12" s="10" customFormat="1" ht="15">
      <c r="B99" s="149" t="s">
        <v>74</v>
      </c>
      <c r="C99" s="268" t="s">
        <v>485</v>
      </c>
      <c r="D99" s="65"/>
      <c r="E99" s="66"/>
      <c r="F99" s="64" t="s">
        <v>259</v>
      </c>
      <c r="G99" s="2"/>
      <c r="H99" s="1"/>
      <c r="I99" s="105"/>
      <c r="J99" s="105"/>
      <c r="K99" s="106"/>
      <c r="L99" s="52"/>
    </row>
    <row r="100" spans="2:12" s="10" customFormat="1" ht="15">
      <c r="B100" s="149" t="s">
        <v>75</v>
      </c>
      <c r="C100" s="268" t="s">
        <v>486</v>
      </c>
      <c r="D100" s="65"/>
      <c r="E100" s="66"/>
      <c r="F100" s="64" t="s">
        <v>260</v>
      </c>
      <c r="G100" s="2"/>
      <c r="H100" s="1"/>
      <c r="I100" s="105"/>
      <c r="J100" s="105"/>
      <c r="K100" s="106"/>
      <c r="L100" s="52"/>
    </row>
    <row r="101" spans="2:12" s="10" customFormat="1" ht="15">
      <c r="B101" s="143" t="s">
        <v>487</v>
      </c>
      <c r="C101" s="144" t="s">
        <v>488</v>
      </c>
      <c r="D101" s="145"/>
      <c r="E101" s="146"/>
      <c r="F101" s="138" t="s">
        <v>261</v>
      </c>
      <c r="G101" s="157" t="s">
        <v>1101</v>
      </c>
      <c r="H101" s="1"/>
      <c r="I101" s="147">
        <f>SUM(I102:I103)</f>
        <v>0</v>
      </c>
      <c r="J101" s="147">
        <f>SUM(J102:J103)</f>
        <v>0</v>
      </c>
      <c r="K101" s="148">
        <f>SUM(K102:K103)</f>
        <v>0</v>
      </c>
      <c r="L101" s="52"/>
    </row>
    <row r="102" spans="2:12" s="10" customFormat="1" ht="15">
      <c r="B102" s="149" t="s">
        <v>76</v>
      </c>
      <c r="C102" s="150" t="s">
        <v>489</v>
      </c>
      <c r="D102" s="65"/>
      <c r="E102" s="66"/>
      <c r="F102" s="64" t="s">
        <v>837</v>
      </c>
      <c r="G102" s="2"/>
      <c r="H102" s="1"/>
      <c r="I102" s="105"/>
      <c r="J102" s="105"/>
      <c r="K102" s="106"/>
      <c r="L102" s="52"/>
    </row>
    <row r="103" spans="2:12" s="10" customFormat="1" ht="15">
      <c r="B103" s="149" t="s">
        <v>77</v>
      </c>
      <c r="C103" s="150" t="s">
        <v>490</v>
      </c>
      <c r="D103" s="65"/>
      <c r="E103" s="66"/>
      <c r="F103" s="64" t="s">
        <v>262</v>
      </c>
      <c r="G103" s="2"/>
      <c r="H103" s="1"/>
      <c r="I103" s="105"/>
      <c r="J103" s="105"/>
      <c r="K103" s="106"/>
      <c r="L103" s="52"/>
    </row>
    <row r="104" spans="2:12" s="10" customFormat="1" ht="15">
      <c r="B104" s="149" t="s">
        <v>491</v>
      </c>
      <c r="C104" s="158" t="s">
        <v>492</v>
      </c>
      <c r="D104" s="62"/>
      <c r="E104" s="63"/>
      <c r="F104" s="64" t="s">
        <v>263</v>
      </c>
      <c r="G104" s="2"/>
      <c r="H104" s="1"/>
      <c r="I104" s="107"/>
      <c r="J104" s="107"/>
      <c r="K104" s="108"/>
      <c r="L104" s="52"/>
    </row>
    <row r="105" spans="2:12" s="10" customFormat="1" ht="15">
      <c r="B105" s="143" t="s">
        <v>363</v>
      </c>
      <c r="C105" s="144" t="s">
        <v>493</v>
      </c>
      <c r="D105" s="145"/>
      <c r="E105" s="146"/>
      <c r="F105" s="138" t="s">
        <v>838</v>
      </c>
      <c r="G105" s="139" t="s">
        <v>1102</v>
      </c>
      <c r="H105" s="1"/>
      <c r="I105" s="147">
        <f>I106+I111+I122+I134</f>
        <v>0</v>
      </c>
      <c r="J105" s="147">
        <f>J106+J111+J122+J134</f>
        <v>0</v>
      </c>
      <c r="K105" s="148">
        <f>K106+K111+K122+K134</f>
        <v>0</v>
      </c>
      <c r="L105" s="52"/>
    </row>
    <row r="106" spans="2:12" s="10" customFormat="1" ht="15">
      <c r="B106" s="143" t="s">
        <v>365</v>
      </c>
      <c r="C106" s="159" t="s">
        <v>494</v>
      </c>
      <c r="D106" s="145"/>
      <c r="E106" s="146"/>
      <c r="F106" s="138" t="s">
        <v>839</v>
      </c>
      <c r="G106" s="139" t="s">
        <v>1103</v>
      </c>
      <c r="H106" s="1"/>
      <c r="I106" s="147">
        <f>SUM(I107:I110)</f>
        <v>0</v>
      </c>
      <c r="J106" s="147">
        <f>SUM(J107:J110)</f>
        <v>0</v>
      </c>
      <c r="K106" s="148">
        <f>SUM(K107:K110)</f>
        <v>0</v>
      </c>
      <c r="L106" s="52"/>
    </row>
    <row r="107" spans="2:12" s="10" customFormat="1" ht="15">
      <c r="B107" s="149" t="s">
        <v>53</v>
      </c>
      <c r="C107" s="268" t="s">
        <v>939</v>
      </c>
      <c r="D107" s="65"/>
      <c r="E107" s="66"/>
      <c r="F107" s="64" t="s">
        <v>264</v>
      </c>
      <c r="G107" s="2"/>
      <c r="H107" s="1"/>
      <c r="I107" s="348"/>
      <c r="J107" s="105"/>
      <c r="K107" s="106"/>
      <c r="L107" s="52"/>
    </row>
    <row r="108" spans="2:12" s="10" customFormat="1" ht="15">
      <c r="B108" s="149" t="s">
        <v>497</v>
      </c>
      <c r="C108" s="268" t="s">
        <v>498</v>
      </c>
      <c r="D108" s="65"/>
      <c r="E108" s="66"/>
      <c r="F108" s="64" t="s">
        <v>265</v>
      </c>
      <c r="G108" s="2"/>
      <c r="H108" s="1"/>
      <c r="I108" s="348"/>
      <c r="J108" s="105"/>
      <c r="K108" s="106"/>
      <c r="L108" s="52"/>
    </row>
    <row r="109" spans="2:12" s="10" customFormat="1" ht="15">
      <c r="B109" s="149" t="s">
        <v>499</v>
      </c>
      <c r="C109" s="268" t="s">
        <v>500</v>
      </c>
      <c r="D109" s="65"/>
      <c r="E109" s="66"/>
      <c r="F109" s="64" t="s">
        <v>266</v>
      </c>
      <c r="G109" s="2"/>
      <c r="H109" s="1" t="s">
        <v>340</v>
      </c>
      <c r="I109" s="348"/>
      <c r="J109" s="105"/>
      <c r="K109" s="106"/>
      <c r="L109" s="52"/>
    </row>
    <row r="110" spans="2:12" s="10" customFormat="1" ht="15">
      <c r="B110" s="149" t="s">
        <v>54</v>
      </c>
      <c r="C110" s="150" t="s">
        <v>501</v>
      </c>
      <c r="D110" s="65"/>
      <c r="E110" s="66"/>
      <c r="F110" s="64" t="s">
        <v>267</v>
      </c>
      <c r="G110" s="2"/>
      <c r="H110" s="1"/>
      <c r="I110" s="348"/>
      <c r="J110" s="105"/>
      <c r="K110" s="106"/>
      <c r="L110" s="52"/>
    </row>
    <row r="111" spans="2:12" s="10" customFormat="1" ht="15">
      <c r="B111" s="143" t="s">
        <v>376</v>
      </c>
      <c r="C111" s="144" t="s">
        <v>502</v>
      </c>
      <c r="D111" s="145"/>
      <c r="E111" s="146"/>
      <c r="F111" s="138" t="s">
        <v>268</v>
      </c>
      <c r="G111" s="139" t="s">
        <v>1104</v>
      </c>
      <c r="H111" s="1"/>
      <c r="I111" s="147">
        <f>SUM(I112:I121)</f>
        <v>0</v>
      </c>
      <c r="J111" s="147">
        <f>SUM(J112:J121)</f>
        <v>0</v>
      </c>
      <c r="K111" s="148">
        <f>SUM(K112:K121)</f>
        <v>0</v>
      </c>
      <c r="L111" s="52"/>
    </row>
    <row r="112" spans="2:12" s="10" customFormat="1" ht="15">
      <c r="B112" s="153" t="s">
        <v>378</v>
      </c>
      <c r="C112" s="152" t="s">
        <v>504</v>
      </c>
      <c r="D112" s="62"/>
      <c r="E112" s="63"/>
      <c r="F112" s="64" t="s">
        <v>269</v>
      </c>
      <c r="G112" s="2"/>
      <c r="H112" s="1"/>
      <c r="I112" s="210"/>
      <c r="J112" s="210"/>
      <c r="K112" s="211"/>
      <c r="L112" s="52"/>
    </row>
    <row r="113" spans="2:12" s="10" customFormat="1" ht="15" customHeight="1">
      <c r="B113" s="153" t="s">
        <v>380</v>
      </c>
      <c r="C113" s="266" t="s">
        <v>505</v>
      </c>
      <c r="D113" s="62"/>
      <c r="E113" s="63"/>
      <c r="F113" s="64" t="s">
        <v>840</v>
      </c>
      <c r="G113" s="2"/>
      <c r="H113" s="1"/>
      <c r="I113" s="210"/>
      <c r="J113" s="210"/>
      <c r="K113" s="211"/>
      <c r="L113" s="52"/>
    </row>
    <row r="114" spans="2:12" s="10" customFormat="1" ht="15">
      <c r="B114" s="153" t="s">
        <v>382</v>
      </c>
      <c r="C114" s="266" t="s">
        <v>506</v>
      </c>
      <c r="D114" s="62"/>
      <c r="E114" s="63"/>
      <c r="F114" s="64" t="s">
        <v>270</v>
      </c>
      <c r="G114" s="2"/>
      <c r="H114" s="1"/>
      <c r="I114" s="210"/>
      <c r="J114" s="210"/>
      <c r="K114" s="211"/>
      <c r="L114" s="52"/>
    </row>
    <row r="115" spans="2:12" s="10" customFormat="1" ht="15">
      <c r="B115" s="153" t="s">
        <v>384</v>
      </c>
      <c r="C115" s="266" t="s">
        <v>507</v>
      </c>
      <c r="D115" s="65"/>
      <c r="E115" s="66"/>
      <c r="F115" s="64" t="s">
        <v>271</v>
      </c>
      <c r="G115" s="2"/>
      <c r="H115" s="1"/>
      <c r="I115" s="210"/>
      <c r="J115" s="210"/>
      <c r="K115" s="211"/>
      <c r="L115" s="52"/>
    </row>
    <row r="116" spans="2:12" s="10" customFormat="1" ht="15">
      <c r="B116" s="153" t="s">
        <v>386</v>
      </c>
      <c r="C116" s="152" t="s">
        <v>508</v>
      </c>
      <c r="D116" s="65"/>
      <c r="E116" s="66"/>
      <c r="F116" s="64" t="s">
        <v>272</v>
      </c>
      <c r="G116" s="2"/>
      <c r="H116" s="1"/>
      <c r="I116" s="210"/>
      <c r="J116" s="210"/>
      <c r="K116" s="211"/>
      <c r="L116" s="52"/>
    </row>
    <row r="117" spans="2:12" s="10" customFormat="1" ht="15">
      <c r="B117" s="153" t="s">
        <v>388</v>
      </c>
      <c r="C117" s="152" t="s">
        <v>509</v>
      </c>
      <c r="D117" s="65"/>
      <c r="E117" s="66"/>
      <c r="F117" s="64" t="s">
        <v>841</v>
      </c>
      <c r="G117" s="2"/>
      <c r="H117" s="1"/>
      <c r="I117" s="210"/>
      <c r="J117" s="210"/>
      <c r="K117" s="211"/>
      <c r="L117" s="52"/>
    </row>
    <row r="118" spans="2:12" s="10" customFormat="1" ht="15">
      <c r="B118" s="153" t="s">
        <v>390</v>
      </c>
      <c r="C118" s="152" t="s">
        <v>510</v>
      </c>
      <c r="D118" s="65"/>
      <c r="E118" s="66"/>
      <c r="F118" s="64" t="s">
        <v>842</v>
      </c>
      <c r="G118" s="2"/>
      <c r="H118" s="1"/>
      <c r="I118" s="210"/>
      <c r="J118" s="210"/>
      <c r="K118" s="211"/>
      <c r="L118" s="52"/>
    </row>
    <row r="119" spans="2:12" s="10" customFormat="1" ht="15">
      <c r="B119" s="153" t="s">
        <v>511</v>
      </c>
      <c r="C119" s="266" t="s">
        <v>512</v>
      </c>
      <c r="D119" s="65"/>
      <c r="E119" s="66"/>
      <c r="F119" s="64" t="s">
        <v>273</v>
      </c>
      <c r="G119" s="2"/>
      <c r="H119" s="1"/>
      <c r="I119" s="210"/>
      <c r="J119" s="210"/>
      <c r="K119" s="211"/>
      <c r="L119" s="52"/>
    </row>
    <row r="120" spans="2:13" s="10" customFormat="1" ht="15" customHeight="1">
      <c r="B120" s="153" t="s">
        <v>394</v>
      </c>
      <c r="C120" s="152" t="s">
        <v>513</v>
      </c>
      <c r="D120" s="65"/>
      <c r="E120" s="66"/>
      <c r="F120" s="64" t="s">
        <v>274</v>
      </c>
      <c r="G120" s="2"/>
      <c r="H120" s="1"/>
      <c r="I120" s="210"/>
      <c r="J120" s="210"/>
      <c r="K120" s="211"/>
      <c r="L120" s="52"/>
      <c r="M120" s="36"/>
    </row>
    <row r="121" spans="2:12" s="10" customFormat="1" ht="15" customHeight="1">
      <c r="B121" s="153" t="s">
        <v>514</v>
      </c>
      <c r="C121" s="266" t="s">
        <v>515</v>
      </c>
      <c r="D121" s="65"/>
      <c r="E121" s="66"/>
      <c r="F121" s="64" t="s">
        <v>275</v>
      </c>
      <c r="G121" s="2"/>
      <c r="H121" s="1"/>
      <c r="I121" s="210"/>
      <c r="J121" s="210"/>
      <c r="K121" s="211"/>
      <c r="L121" s="52"/>
    </row>
    <row r="122" spans="2:12" s="10" customFormat="1" ht="15">
      <c r="B122" s="143" t="s">
        <v>396</v>
      </c>
      <c r="C122" s="144" t="s">
        <v>516</v>
      </c>
      <c r="D122" s="145"/>
      <c r="E122" s="146"/>
      <c r="F122" s="138" t="s">
        <v>276</v>
      </c>
      <c r="G122" s="139" t="s">
        <v>1105</v>
      </c>
      <c r="H122" s="1"/>
      <c r="I122" s="147">
        <f>SUM(I123:I133)</f>
        <v>0</v>
      </c>
      <c r="J122" s="147">
        <f>SUM(J123:J133)</f>
        <v>0</v>
      </c>
      <c r="K122" s="148">
        <f>SUM(K123:K133)</f>
        <v>0</v>
      </c>
      <c r="L122" s="52"/>
    </row>
    <row r="123" spans="2:12" s="10" customFormat="1" ht="15">
      <c r="B123" s="149" t="s">
        <v>399</v>
      </c>
      <c r="C123" s="150" t="s">
        <v>517</v>
      </c>
      <c r="D123" s="65"/>
      <c r="E123" s="66"/>
      <c r="F123" s="64" t="s">
        <v>277</v>
      </c>
      <c r="G123" s="2"/>
      <c r="H123" s="1"/>
      <c r="I123" s="105"/>
      <c r="J123" s="105"/>
      <c r="K123" s="106"/>
      <c r="L123" s="52"/>
    </row>
    <row r="124" spans="2:12" s="10" customFormat="1" ht="15">
      <c r="B124" s="149" t="s">
        <v>401</v>
      </c>
      <c r="C124" s="266" t="s">
        <v>505</v>
      </c>
      <c r="D124" s="65"/>
      <c r="E124" s="66"/>
      <c r="F124" s="64" t="s">
        <v>278</v>
      </c>
      <c r="G124" s="2"/>
      <c r="H124" s="1"/>
      <c r="I124" s="105"/>
      <c r="J124" s="105"/>
      <c r="K124" s="106"/>
      <c r="L124" s="52"/>
    </row>
    <row r="125" spans="2:12" s="10" customFormat="1" ht="15">
      <c r="B125" s="149" t="s">
        <v>518</v>
      </c>
      <c r="C125" s="266" t="s">
        <v>506</v>
      </c>
      <c r="D125" s="65"/>
      <c r="E125" s="66"/>
      <c r="F125" s="64" t="s">
        <v>843</v>
      </c>
      <c r="G125" s="2"/>
      <c r="H125" s="1"/>
      <c r="I125" s="105"/>
      <c r="J125" s="105"/>
      <c r="K125" s="106"/>
      <c r="L125" s="52"/>
    </row>
    <row r="126" spans="2:12" s="10" customFormat="1" ht="15">
      <c r="B126" s="149" t="s">
        <v>404</v>
      </c>
      <c r="C126" s="266" t="s">
        <v>507</v>
      </c>
      <c r="D126" s="65"/>
      <c r="E126" s="66"/>
      <c r="F126" s="64" t="s">
        <v>279</v>
      </c>
      <c r="G126" s="2"/>
      <c r="H126" s="1"/>
      <c r="I126" s="105"/>
      <c r="J126" s="105"/>
      <c r="K126" s="106"/>
      <c r="L126" s="52"/>
    </row>
    <row r="127" spans="2:12" s="10" customFormat="1" ht="15">
      <c r="B127" s="149" t="s">
        <v>406</v>
      </c>
      <c r="C127" s="150" t="s">
        <v>519</v>
      </c>
      <c r="D127" s="65"/>
      <c r="E127" s="66"/>
      <c r="F127" s="64" t="s">
        <v>280</v>
      </c>
      <c r="G127" s="2"/>
      <c r="H127" s="1"/>
      <c r="I127" s="105"/>
      <c r="J127" s="105"/>
      <c r="K127" s="106"/>
      <c r="L127" s="52"/>
    </row>
    <row r="128" spans="2:12" s="10" customFormat="1" ht="15">
      <c r="B128" s="149" t="s">
        <v>408</v>
      </c>
      <c r="C128" s="150" t="s">
        <v>107</v>
      </c>
      <c r="D128" s="65"/>
      <c r="E128" s="66"/>
      <c r="F128" s="64" t="s">
        <v>281</v>
      </c>
      <c r="G128" s="2"/>
      <c r="H128" s="1"/>
      <c r="I128" s="105"/>
      <c r="J128" s="105"/>
      <c r="K128" s="106"/>
      <c r="L128" s="52"/>
    </row>
    <row r="129" spans="2:12" s="10" customFormat="1" ht="15">
      <c r="B129" s="149" t="s">
        <v>409</v>
      </c>
      <c r="C129" s="150" t="s">
        <v>520</v>
      </c>
      <c r="D129" s="65"/>
      <c r="E129" s="66"/>
      <c r="F129" s="64" t="s">
        <v>844</v>
      </c>
      <c r="G129" s="2"/>
      <c r="H129" s="1"/>
      <c r="I129" s="105"/>
      <c r="J129" s="105"/>
      <c r="K129" s="106"/>
      <c r="L129" s="52"/>
    </row>
    <row r="130" spans="2:12" s="10" customFormat="1" ht="15">
      <c r="B130" s="149" t="s">
        <v>521</v>
      </c>
      <c r="C130" s="266" t="s">
        <v>522</v>
      </c>
      <c r="D130" s="65"/>
      <c r="E130" s="66"/>
      <c r="F130" s="64" t="s">
        <v>845</v>
      </c>
      <c r="G130" s="2"/>
      <c r="H130" s="1"/>
      <c r="I130" s="105"/>
      <c r="J130" s="105"/>
      <c r="K130" s="106"/>
      <c r="L130" s="52"/>
    </row>
    <row r="131" spans="2:12" s="10" customFormat="1" ht="15">
      <c r="B131" s="149" t="s">
        <v>523</v>
      </c>
      <c r="C131" s="266" t="s">
        <v>524</v>
      </c>
      <c r="D131" s="65"/>
      <c r="E131" s="66"/>
      <c r="F131" s="64" t="s">
        <v>846</v>
      </c>
      <c r="G131" s="2"/>
      <c r="H131" s="1"/>
      <c r="I131" s="105"/>
      <c r="J131" s="105"/>
      <c r="K131" s="106"/>
      <c r="L131" s="52"/>
    </row>
    <row r="132" spans="2:12" s="10" customFormat="1" ht="15">
      <c r="B132" s="149" t="s">
        <v>525</v>
      </c>
      <c r="C132" s="266" t="s">
        <v>512</v>
      </c>
      <c r="D132" s="65"/>
      <c r="E132" s="66"/>
      <c r="F132" s="64" t="s">
        <v>847</v>
      </c>
      <c r="G132" s="2"/>
      <c r="H132" s="1"/>
      <c r="I132" s="105"/>
      <c r="J132" s="105"/>
      <c r="K132" s="106"/>
      <c r="L132" s="52"/>
    </row>
    <row r="133" spans="2:12" s="10" customFormat="1" ht="15">
      <c r="B133" s="149" t="s">
        <v>78</v>
      </c>
      <c r="C133" s="150" t="s">
        <v>526</v>
      </c>
      <c r="D133" s="65"/>
      <c r="E133" s="66"/>
      <c r="F133" s="64" t="s">
        <v>848</v>
      </c>
      <c r="G133" s="2"/>
      <c r="H133" s="1"/>
      <c r="I133" s="105"/>
      <c r="J133" s="105"/>
      <c r="K133" s="106"/>
      <c r="L133" s="52"/>
    </row>
    <row r="134" spans="2:12" s="10" customFormat="1" ht="15">
      <c r="B134" s="143" t="s">
        <v>527</v>
      </c>
      <c r="C134" s="144" t="s">
        <v>528</v>
      </c>
      <c r="D134" s="145"/>
      <c r="E134" s="146"/>
      <c r="F134" s="138" t="s">
        <v>849</v>
      </c>
      <c r="G134" s="139" t="s">
        <v>1106</v>
      </c>
      <c r="H134" s="1"/>
      <c r="I134" s="147">
        <f>SUM(I135:I137)</f>
        <v>0</v>
      </c>
      <c r="J134" s="147">
        <f>SUM(J135:J137)</f>
        <v>0</v>
      </c>
      <c r="K134" s="148">
        <f>SUM(K135:K137)</f>
        <v>0</v>
      </c>
      <c r="L134" s="52"/>
    </row>
    <row r="135" spans="2:12" s="10" customFormat="1" ht="15">
      <c r="B135" s="149" t="s">
        <v>79</v>
      </c>
      <c r="C135" s="150" t="s">
        <v>529</v>
      </c>
      <c r="D135" s="65"/>
      <c r="E135" s="66"/>
      <c r="F135" s="64" t="s">
        <v>850</v>
      </c>
      <c r="G135" s="2"/>
      <c r="H135" s="1"/>
      <c r="I135" s="105"/>
      <c r="J135" s="105"/>
      <c r="K135" s="106"/>
      <c r="L135" s="52"/>
    </row>
    <row r="136" spans="2:12" s="10" customFormat="1" ht="15">
      <c r="B136" s="149" t="s">
        <v>80</v>
      </c>
      <c r="C136" s="150" t="s">
        <v>530</v>
      </c>
      <c r="D136" s="65"/>
      <c r="E136" s="66"/>
      <c r="F136" s="64" t="s">
        <v>851</v>
      </c>
      <c r="G136" s="2"/>
      <c r="H136" s="1"/>
      <c r="I136" s="105"/>
      <c r="J136" s="105"/>
      <c r="K136" s="106"/>
      <c r="L136" s="52"/>
    </row>
    <row r="137" spans="2:12" s="10" customFormat="1" ht="15">
      <c r="B137" s="149" t="s">
        <v>81</v>
      </c>
      <c r="C137" s="150" t="s">
        <v>531</v>
      </c>
      <c r="D137" s="65"/>
      <c r="E137" s="66"/>
      <c r="F137" s="64" t="s">
        <v>852</v>
      </c>
      <c r="G137" s="2"/>
      <c r="H137" s="1"/>
      <c r="I137" s="105"/>
      <c r="J137" s="105"/>
      <c r="K137" s="106"/>
      <c r="L137" s="52"/>
    </row>
    <row r="138" spans="2:12" s="10" customFormat="1" ht="15">
      <c r="B138" s="143" t="s">
        <v>413</v>
      </c>
      <c r="C138" s="144" t="s">
        <v>464</v>
      </c>
      <c r="D138" s="145"/>
      <c r="E138" s="146"/>
      <c r="F138" s="138" t="s">
        <v>853</v>
      </c>
      <c r="G138" s="139" t="s">
        <v>1107</v>
      </c>
      <c r="H138" s="1"/>
      <c r="I138" s="147">
        <f>SUM(I139:I140)</f>
        <v>0</v>
      </c>
      <c r="J138" s="147">
        <f>SUM(J139:J140)</f>
        <v>0</v>
      </c>
      <c r="K138" s="148">
        <f>SUM(K139:K140)</f>
        <v>0</v>
      </c>
      <c r="L138" s="52"/>
    </row>
    <row r="139" spans="2:12" s="10" customFormat="1" ht="15">
      <c r="B139" s="149" t="s">
        <v>416</v>
      </c>
      <c r="C139" s="150" t="s">
        <v>532</v>
      </c>
      <c r="D139" s="65"/>
      <c r="E139" s="66"/>
      <c r="F139" s="64" t="s">
        <v>854</v>
      </c>
      <c r="G139" s="2"/>
      <c r="H139" s="1"/>
      <c r="I139" s="105"/>
      <c r="J139" s="105"/>
      <c r="K139" s="106"/>
      <c r="L139" s="52"/>
    </row>
    <row r="140" spans="2:12" s="10" customFormat="1" ht="15.75" thickBot="1">
      <c r="B140" s="149" t="s">
        <v>418</v>
      </c>
      <c r="C140" s="150" t="s">
        <v>533</v>
      </c>
      <c r="D140" s="65"/>
      <c r="E140" s="66"/>
      <c r="F140" s="64" t="s">
        <v>855</v>
      </c>
      <c r="G140" s="2"/>
      <c r="H140" s="1"/>
      <c r="I140" s="105"/>
      <c r="J140" s="105"/>
      <c r="K140" s="106"/>
      <c r="L140" s="52"/>
    </row>
    <row r="141" spans="3:12" s="10" customFormat="1" ht="18" customHeight="1">
      <c r="C141" s="49" t="s">
        <v>351</v>
      </c>
      <c r="D141" s="50"/>
      <c r="E141" s="51"/>
      <c r="F141" s="432" t="s">
        <v>186</v>
      </c>
      <c r="G141" s="12" t="s">
        <v>177</v>
      </c>
      <c r="H141" s="434" t="s">
        <v>187</v>
      </c>
      <c r="I141" s="20"/>
      <c r="J141" s="29"/>
      <c r="K141" s="70"/>
      <c r="L141" s="461"/>
    </row>
    <row r="142" spans="3:12" s="10" customFormat="1" ht="15.75" thickBot="1">
      <c r="C142" s="53" t="s">
        <v>356</v>
      </c>
      <c r="D142" s="46"/>
      <c r="E142" s="54"/>
      <c r="F142" s="433"/>
      <c r="G142" s="9"/>
      <c r="H142" s="435"/>
      <c r="I142" s="160">
        <f>I17</f>
        <v>39082</v>
      </c>
      <c r="J142" s="37">
        <f>J17</f>
        <v>39447</v>
      </c>
      <c r="K142" s="160">
        <f>K17</f>
        <v>39813</v>
      </c>
      <c r="L142" s="461"/>
    </row>
    <row r="143" spans="2:12" s="10" customFormat="1" ht="15">
      <c r="B143" s="161" t="s">
        <v>534</v>
      </c>
      <c r="C143" s="162" t="s">
        <v>535</v>
      </c>
      <c r="D143" s="163"/>
      <c r="E143" s="164"/>
      <c r="F143" s="71" t="s">
        <v>282</v>
      </c>
      <c r="G143" s="5"/>
      <c r="H143" s="3"/>
      <c r="I143" s="349"/>
      <c r="J143" s="109"/>
      <c r="K143" s="110"/>
      <c r="L143" s="52"/>
    </row>
    <row r="144" spans="2:12" s="10" customFormat="1" ht="15">
      <c r="B144" s="165" t="s">
        <v>536</v>
      </c>
      <c r="C144" s="166" t="s">
        <v>537</v>
      </c>
      <c r="D144" s="72"/>
      <c r="E144" s="73"/>
      <c r="F144" s="64" t="s">
        <v>283</v>
      </c>
      <c r="G144" s="2"/>
      <c r="H144" s="1"/>
      <c r="I144" s="349"/>
      <c r="J144" s="109"/>
      <c r="K144" s="110"/>
      <c r="L144" s="52"/>
    </row>
    <row r="145" spans="2:12" s="10" customFormat="1" ht="15">
      <c r="B145" s="167" t="str">
        <f>"+"</f>
        <v>+</v>
      </c>
      <c r="C145" s="168" t="s">
        <v>538</v>
      </c>
      <c r="D145" s="145"/>
      <c r="E145" s="146"/>
      <c r="F145" s="138" t="s">
        <v>284</v>
      </c>
      <c r="G145" s="139" t="s">
        <v>167</v>
      </c>
      <c r="H145" s="1"/>
      <c r="I145" s="147">
        <f>I143-I144</f>
        <v>0</v>
      </c>
      <c r="J145" s="147">
        <f>J143-J144</f>
        <v>0</v>
      </c>
      <c r="K145" s="148">
        <f>K143-K144</f>
        <v>0</v>
      </c>
      <c r="L145" s="52"/>
    </row>
    <row r="146" spans="2:12" s="10" customFormat="1" ht="15">
      <c r="B146" s="167" t="s">
        <v>539</v>
      </c>
      <c r="C146" s="168" t="s">
        <v>540</v>
      </c>
      <c r="D146" s="145"/>
      <c r="E146" s="146"/>
      <c r="F146" s="138" t="s">
        <v>285</v>
      </c>
      <c r="G146" s="139" t="s">
        <v>168</v>
      </c>
      <c r="H146" s="1"/>
      <c r="I146" s="147">
        <f>SUM(I147:I149)</f>
        <v>0</v>
      </c>
      <c r="J146" s="147">
        <f>SUM(J147:J149)</f>
        <v>0</v>
      </c>
      <c r="K146" s="148">
        <f>SUM(K147:K149)</f>
        <v>0</v>
      </c>
      <c r="L146" s="52"/>
    </row>
    <row r="147" spans="2:12" s="10" customFormat="1" ht="15">
      <c r="B147" s="169" t="s">
        <v>541</v>
      </c>
      <c r="C147" s="166" t="s">
        <v>542</v>
      </c>
      <c r="D147" s="65"/>
      <c r="E147" s="66"/>
      <c r="F147" s="64" t="s">
        <v>286</v>
      </c>
      <c r="G147" s="2"/>
      <c r="H147" s="1"/>
      <c r="I147" s="105"/>
      <c r="J147" s="105"/>
      <c r="K147" s="106"/>
      <c r="L147" s="52"/>
    </row>
    <row r="148" spans="2:12" s="10" customFormat="1" ht="15">
      <c r="B148" s="169" t="s">
        <v>543</v>
      </c>
      <c r="C148" s="166" t="s">
        <v>544</v>
      </c>
      <c r="D148" s="65"/>
      <c r="E148" s="66"/>
      <c r="F148" s="64" t="s">
        <v>287</v>
      </c>
      <c r="G148" s="2"/>
      <c r="H148" s="1"/>
      <c r="I148" s="105"/>
      <c r="J148" s="105"/>
      <c r="K148" s="106"/>
      <c r="L148" s="52"/>
    </row>
    <row r="149" spans="2:12" s="10" customFormat="1" ht="15">
      <c r="B149" s="169" t="s">
        <v>545</v>
      </c>
      <c r="C149" s="166" t="s">
        <v>546</v>
      </c>
      <c r="D149" s="65"/>
      <c r="E149" s="66"/>
      <c r="F149" s="64" t="s">
        <v>288</v>
      </c>
      <c r="G149" s="2"/>
      <c r="H149" s="1"/>
      <c r="I149" s="105"/>
      <c r="J149" s="105"/>
      <c r="K149" s="106"/>
      <c r="L149" s="52"/>
    </row>
    <row r="150" spans="2:12" s="10" customFormat="1" ht="15">
      <c r="B150" s="143" t="s">
        <v>547</v>
      </c>
      <c r="C150" s="168" t="s">
        <v>548</v>
      </c>
      <c r="D150" s="145"/>
      <c r="E150" s="146"/>
      <c r="F150" s="138" t="s">
        <v>289</v>
      </c>
      <c r="G150" s="139" t="s">
        <v>169</v>
      </c>
      <c r="H150" s="1"/>
      <c r="I150" s="147">
        <f>SUM(I151:I152)</f>
        <v>0</v>
      </c>
      <c r="J150" s="147">
        <f>SUM(J151:J152)</f>
        <v>0</v>
      </c>
      <c r="K150" s="148">
        <f>SUM(K151:K152)</f>
        <v>0</v>
      </c>
      <c r="L150" s="52"/>
    </row>
    <row r="151" spans="2:12" s="10" customFormat="1" ht="15">
      <c r="B151" s="170" t="s">
        <v>541</v>
      </c>
      <c r="C151" s="171" t="s">
        <v>549</v>
      </c>
      <c r="D151" s="65"/>
      <c r="E151" s="66"/>
      <c r="F151" s="64" t="s">
        <v>290</v>
      </c>
      <c r="G151" s="2"/>
      <c r="H151" s="1"/>
      <c r="I151" s="105"/>
      <c r="J151" s="105"/>
      <c r="K151" s="106"/>
      <c r="L151" s="52"/>
    </row>
    <row r="152" spans="2:12" s="10" customFormat="1" ht="15">
      <c r="B152" s="170" t="s">
        <v>543</v>
      </c>
      <c r="C152" s="171" t="s">
        <v>550</v>
      </c>
      <c r="D152" s="65"/>
      <c r="E152" s="66"/>
      <c r="F152" s="64" t="s">
        <v>291</v>
      </c>
      <c r="G152" s="2"/>
      <c r="H152" s="1"/>
      <c r="I152" s="105"/>
      <c r="J152" s="105"/>
      <c r="K152" s="106"/>
      <c r="L152" s="52"/>
    </row>
    <row r="153" spans="2:12" s="10" customFormat="1" ht="15">
      <c r="B153" s="167" t="str">
        <f>"+"</f>
        <v>+</v>
      </c>
      <c r="C153" s="168" t="s">
        <v>551</v>
      </c>
      <c r="D153" s="145"/>
      <c r="E153" s="146"/>
      <c r="F153" s="138" t="s">
        <v>292</v>
      </c>
      <c r="G153" s="139" t="s">
        <v>170</v>
      </c>
      <c r="H153" s="1"/>
      <c r="I153" s="147">
        <f>I145+I146-I150</f>
        <v>0</v>
      </c>
      <c r="J153" s="147">
        <f>J145+J146-J150</f>
        <v>0</v>
      </c>
      <c r="K153" s="148">
        <f>K145+K146-K150</f>
        <v>0</v>
      </c>
      <c r="L153" s="52"/>
    </row>
    <row r="154" spans="2:12" s="10" customFormat="1" ht="15">
      <c r="B154" s="143" t="s">
        <v>552</v>
      </c>
      <c r="C154" s="168" t="s">
        <v>553</v>
      </c>
      <c r="D154" s="145"/>
      <c r="E154" s="146"/>
      <c r="F154" s="138" t="s">
        <v>293</v>
      </c>
      <c r="G154" s="139" t="s">
        <v>184</v>
      </c>
      <c r="H154" s="1"/>
      <c r="I154" s="147">
        <f>SUM(I155:I158)</f>
        <v>0</v>
      </c>
      <c r="J154" s="147">
        <f>SUM(J155:J158)</f>
        <v>0</v>
      </c>
      <c r="K154" s="148">
        <f>SUM(K155:K158)</f>
        <v>0</v>
      </c>
      <c r="L154" s="52"/>
    </row>
    <row r="155" spans="2:12" s="10" customFormat="1" ht="15">
      <c r="B155" s="169" t="s">
        <v>541</v>
      </c>
      <c r="C155" s="166" t="s">
        <v>554</v>
      </c>
      <c r="D155" s="65"/>
      <c r="E155" s="66"/>
      <c r="F155" s="64" t="s">
        <v>294</v>
      </c>
      <c r="G155" s="2"/>
      <c r="H155" s="1"/>
      <c r="I155" s="105"/>
      <c r="J155" s="105"/>
      <c r="K155" s="106"/>
      <c r="L155" s="52"/>
    </row>
    <row r="156" spans="2:12" s="10" customFormat="1" ht="15">
      <c r="B156" s="169" t="s">
        <v>543</v>
      </c>
      <c r="C156" s="166" t="s">
        <v>108</v>
      </c>
      <c r="D156" s="65"/>
      <c r="E156" s="66"/>
      <c r="F156" s="64" t="s">
        <v>295</v>
      </c>
      <c r="G156" s="2"/>
      <c r="H156" s="1"/>
      <c r="I156" s="105"/>
      <c r="J156" s="105"/>
      <c r="K156" s="106"/>
      <c r="L156" s="52"/>
    </row>
    <row r="157" spans="2:12" s="10" customFormat="1" ht="15">
      <c r="B157" s="169" t="s">
        <v>545</v>
      </c>
      <c r="C157" s="166" t="s">
        <v>109</v>
      </c>
      <c r="D157" s="65"/>
      <c r="E157" s="66"/>
      <c r="F157" s="64" t="s">
        <v>296</v>
      </c>
      <c r="G157" s="2"/>
      <c r="H157" s="1"/>
      <c r="I157" s="105"/>
      <c r="J157" s="105"/>
      <c r="K157" s="106"/>
      <c r="L157" s="52"/>
    </row>
    <row r="158" spans="2:12" s="10" customFormat="1" ht="15">
      <c r="B158" s="169" t="s">
        <v>555</v>
      </c>
      <c r="C158" s="166" t="s">
        <v>556</v>
      </c>
      <c r="D158" s="65"/>
      <c r="E158" s="66"/>
      <c r="F158" s="64" t="s">
        <v>297</v>
      </c>
      <c r="G158" s="2"/>
      <c r="H158" s="1"/>
      <c r="I158" s="105"/>
      <c r="J158" s="105"/>
      <c r="K158" s="106"/>
      <c r="L158" s="52"/>
    </row>
    <row r="159" spans="2:12" s="10" customFormat="1" ht="15">
      <c r="B159" s="149" t="s">
        <v>557</v>
      </c>
      <c r="C159" s="166" t="s">
        <v>558</v>
      </c>
      <c r="D159" s="65"/>
      <c r="E159" s="66"/>
      <c r="F159" s="64" t="s">
        <v>298</v>
      </c>
      <c r="G159" s="2"/>
      <c r="H159" s="1"/>
      <c r="I159" s="105"/>
      <c r="J159" s="105"/>
      <c r="K159" s="106"/>
      <c r="L159" s="52"/>
    </row>
    <row r="160" spans="2:12" s="10" customFormat="1" ht="15">
      <c r="B160" s="149" t="s">
        <v>559</v>
      </c>
      <c r="C160" s="166" t="s">
        <v>560</v>
      </c>
      <c r="D160" s="65"/>
      <c r="E160" s="66"/>
      <c r="F160" s="64" t="s">
        <v>299</v>
      </c>
      <c r="G160" s="2"/>
      <c r="H160" s="1"/>
      <c r="I160" s="105"/>
      <c r="J160" s="105"/>
      <c r="K160" s="106"/>
      <c r="L160" s="52"/>
    </row>
    <row r="161" spans="2:12" s="10" customFormat="1" ht="15">
      <c r="B161" s="167" t="s">
        <v>561</v>
      </c>
      <c r="C161" s="168" t="s">
        <v>562</v>
      </c>
      <c r="D161" s="172"/>
      <c r="E161" s="173"/>
      <c r="F161" s="138" t="s">
        <v>300</v>
      </c>
      <c r="G161" s="139" t="s">
        <v>1108</v>
      </c>
      <c r="H161" s="1"/>
      <c r="I161" s="147">
        <f>SUM(I162:I163)</f>
        <v>0</v>
      </c>
      <c r="J161" s="147">
        <f>SUM(J162:J163)</f>
        <v>0</v>
      </c>
      <c r="K161" s="148">
        <f>SUM(K162:K163)</f>
        <v>0</v>
      </c>
      <c r="L161" s="52"/>
    </row>
    <row r="162" spans="2:12" s="10" customFormat="1" ht="15">
      <c r="B162" s="169" t="s">
        <v>563</v>
      </c>
      <c r="C162" s="269" t="s">
        <v>564</v>
      </c>
      <c r="D162" s="65"/>
      <c r="E162" s="66"/>
      <c r="F162" s="64" t="s">
        <v>301</v>
      </c>
      <c r="G162" s="2"/>
      <c r="H162" s="1"/>
      <c r="I162" s="105"/>
      <c r="J162" s="105"/>
      <c r="K162" s="106"/>
      <c r="L162" s="52"/>
    </row>
    <row r="163" spans="2:12" s="10" customFormat="1" ht="15">
      <c r="B163" s="169" t="s">
        <v>565</v>
      </c>
      <c r="C163" s="269" t="s">
        <v>566</v>
      </c>
      <c r="D163" s="65"/>
      <c r="E163" s="66"/>
      <c r="F163" s="64" t="s">
        <v>302</v>
      </c>
      <c r="G163" s="2"/>
      <c r="H163" s="1"/>
      <c r="I163" s="105"/>
      <c r="J163" s="105"/>
      <c r="K163" s="106"/>
      <c r="L163" s="52"/>
    </row>
    <row r="164" spans="2:12" s="10" customFormat="1" ht="15">
      <c r="B164" s="143" t="s">
        <v>567</v>
      </c>
      <c r="C164" s="168" t="s">
        <v>568</v>
      </c>
      <c r="D164" s="172"/>
      <c r="E164" s="173"/>
      <c r="F164" s="138" t="s">
        <v>856</v>
      </c>
      <c r="G164" s="139" t="s">
        <v>1109</v>
      </c>
      <c r="H164" s="1"/>
      <c r="I164" s="147">
        <f>SUM(I165:I166)</f>
        <v>0</v>
      </c>
      <c r="J164" s="147">
        <f>SUM(J165:J166)</f>
        <v>0</v>
      </c>
      <c r="K164" s="148">
        <f>SUM(K165:K166)</f>
        <v>0</v>
      </c>
      <c r="L164" s="52"/>
    </row>
    <row r="165" spans="2:12" s="10" customFormat="1" ht="15">
      <c r="B165" s="169" t="s">
        <v>563</v>
      </c>
      <c r="C165" s="269" t="s">
        <v>569</v>
      </c>
      <c r="D165" s="65"/>
      <c r="E165" s="66"/>
      <c r="F165" s="64" t="s">
        <v>857</v>
      </c>
      <c r="G165" s="2"/>
      <c r="H165" s="1"/>
      <c r="I165" s="105"/>
      <c r="J165" s="105"/>
      <c r="K165" s="106"/>
      <c r="L165" s="52"/>
    </row>
    <row r="166" spans="2:12" s="10" customFormat="1" ht="15">
      <c r="B166" s="169" t="s">
        <v>565</v>
      </c>
      <c r="C166" s="269" t="s">
        <v>570</v>
      </c>
      <c r="D166" s="65"/>
      <c r="E166" s="66"/>
      <c r="F166" s="64" t="s">
        <v>858</v>
      </c>
      <c r="G166" s="2"/>
      <c r="H166" s="1"/>
      <c r="I166" s="105"/>
      <c r="J166" s="105"/>
      <c r="K166" s="106"/>
      <c r="L166" s="52"/>
    </row>
    <row r="167" spans="2:12" s="10" customFormat="1" ht="15">
      <c r="B167" s="174" t="s">
        <v>571</v>
      </c>
      <c r="C167" s="269" t="s">
        <v>572</v>
      </c>
      <c r="D167" s="65"/>
      <c r="E167" s="66"/>
      <c r="F167" s="64" t="s">
        <v>303</v>
      </c>
      <c r="G167" s="2"/>
      <c r="H167" s="1"/>
      <c r="I167" s="105"/>
      <c r="J167" s="105"/>
      <c r="K167" s="106"/>
      <c r="L167" s="52"/>
    </row>
    <row r="168" spans="2:12" s="10" customFormat="1" ht="15">
      <c r="B168" s="175" t="s">
        <v>82</v>
      </c>
      <c r="C168" s="166" t="s">
        <v>573</v>
      </c>
      <c r="D168" s="65"/>
      <c r="E168" s="66"/>
      <c r="F168" s="64" t="s">
        <v>304</v>
      </c>
      <c r="G168" s="2"/>
      <c r="H168" s="1"/>
      <c r="I168" s="105"/>
      <c r="J168" s="105"/>
      <c r="K168" s="106"/>
      <c r="L168" s="52"/>
    </row>
    <row r="169" spans="2:12" s="10" customFormat="1" ht="15">
      <c r="B169" s="165" t="s">
        <v>83</v>
      </c>
      <c r="C169" s="166" t="s">
        <v>574</v>
      </c>
      <c r="D169" s="65"/>
      <c r="E169" s="66"/>
      <c r="F169" s="64" t="s">
        <v>305</v>
      </c>
      <c r="G169" s="2"/>
      <c r="H169" s="1"/>
      <c r="I169" s="105"/>
      <c r="J169" s="105"/>
      <c r="K169" s="106"/>
      <c r="L169" s="52"/>
    </row>
    <row r="170" spans="2:12" s="10" customFormat="1" ht="15">
      <c r="B170" s="175" t="s">
        <v>84</v>
      </c>
      <c r="C170" s="166" t="s">
        <v>575</v>
      </c>
      <c r="D170" s="65"/>
      <c r="E170" s="66"/>
      <c r="F170" s="64" t="s">
        <v>306</v>
      </c>
      <c r="G170" s="2"/>
      <c r="H170" s="1"/>
      <c r="I170" s="105"/>
      <c r="J170" s="105"/>
      <c r="K170" s="106"/>
      <c r="L170" s="52"/>
    </row>
    <row r="171" spans="2:12" s="10" customFormat="1" ht="15">
      <c r="B171" s="165" t="s">
        <v>85</v>
      </c>
      <c r="C171" s="166" t="s">
        <v>576</v>
      </c>
      <c r="D171" s="65"/>
      <c r="E171" s="66"/>
      <c r="F171" s="64" t="s">
        <v>307</v>
      </c>
      <c r="G171" s="2"/>
      <c r="H171" s="1"/>
      <c r="I171" s="105"/>
      <c r="J171" s="105"/>
      <c r="K171" s="106"/>
      <c r="L171" s="52"/>
    </row>
    <row r="172" spans="2:12" s="10" customFormat="1" ht="15" customHeight="1">
      <c r="B172" s="167" t="s">
        <v>577</v>
      </c>
      <c r="C172" s="176" t="s">
        <v>578</v>
      </c>
      <c r="D172" s="145"/>
      <c r="E172" s="146"/>
      <c r="F172" s="138" t="s">
        <v>308</v>
      </c>
      <c r="G172" s="139" t="s">
        <v>1110</v>
      </c>
      <c r="H172" s="1"/>
      <c r="I172" s="147">
        <f>I153-I154-I159-I160+I161-I164-I167+I168-I169+I170-I171</f>
        <v>0</v>
      </c>
      <c r="J172" s="147">
        <f>J153-J154-J159-J160+J161-J164-J167+J168-J169+J170-J171</f>
        <v>0</v>
      </c>
      <c r="K172" s="147">
        <f>K153-K154-K159-K160+K161-K164-K167+K168-K169+K170-K171</f>
        <v>0</v>
      </c>
      <c r="L172" s="52"/>
    </row>
    <row r="173" spans="2:12" s="10" customFormat="1" ht="15">
      <c r="B173" s="175" t="s">
        <v>86</v>
      </c>
      <c r="C173" s="166" t="s">
        <v>580</v>
      </c>
      <c r="D173" s="65"/>
      <c r="E173" s="66"/>
      <c r="F173" s="64" t="s">
        <v>309</v>
      </c>
      <c r="G173" s="2"/>
      <c r="H173" s="1"/>
      <c r="I173" s="105"/>
      <c r="J173" s="105"/>
      <c r="K173" s="106"/>
      <c r="L173" s="52"/>
    </row>
    <row r="174" spans="2:12" s="10" customFormat="1" ht="15">
      <c r="B174" s="149" t="s">
        <v>87</v>
      </c>
      <c r="C174" s="166" t="s">
        <v>581</v>
      </c>
      <c r="D174" s="65"/>
      <c r="E174" s="66"/>
      <c r="F174" s="64" t="s">
        <v>310</v>
      </c>
      <c r="G174" s="2"/>
      <c r="H174" s="1"/>
      <c r="I174" s="105"/>
      <c r="J174" s="105"/>
      <c r="K174" s="106"/>
      <c r="L174" s="52"/>
    </row>
    <row r="175" spans="2:12" s="10" customFormat="1" ht="15">
      <c r="B175" s="167" t="s">
        <v>88</v>
      </c>
      <c r="C175" s="168" t="s">
        <v>582</v>
      </c>
      <c r="D175" s="145"/>
      <c r="E175" s="146"/>
      <c r="F175" s="138" t="s">
        <v>311</v>
      </c>
      <c r="G175" s="139" t="s">
        <v>1111</v>
      </c>
      <c r="H175" s="1"/>
      <c r="I175" s="177">
        <f>I176+I177+I178</f>
        <v>0</v>
      </c>
      <c r="J175" s="177">
        <f>J176+J177+J178</f>
        <v>0</v>
      </c>
      <c r="K175" s="177">
        <f>K176+K177+K178</f>
        <v>0</v>
      </c>
      <c r="L175" s="52"/>
    </row>
    <row r="176" spans="2:13" s="10" customFormat="1" ht="15">
      <c r="B176" s="169" t="s">
        <v>584</v>
      </c>
      <c r="C176" s="166" t="s">
        <v>585</v>
      </c>
      <c r="D176" s="62"/>
      <c r="E176" s="63"/>
      <c r="F176" s="64" t="s">
        <v>312</v>
      </c>
      <c r="G176" s="2"/>
      <c r="H176" s="1"/>
      <c r="I176" s="126"/>
      <c r="J176" s="126"/>
      <c r="K176" s="212"/>
      <c r="L176" s="52"/>
      <c r="M176" s="125"/>
    </row>
    <row r="177" spans="2:13" s="10" customFormat="1" ht="15">
      <c r="B177" s="169" t="s">
        <v>89</v>
      </c>
      <c r="C177" s="166" t="s">
        <v>586</v>
      </c>
      <c r="D177" s="65"/>
      <c r="E177" s="66"/>
      <c r="F177" s="64" t="s">
        <v>313</v>
      </c>
      <c r="G177" s="2"/>
      <c r="H177" s="1"/>
      <c r="I177" s="126"/>
      <c r="J177" s="126"/>
      <c r="K177" s="212"/>
      <c r="L177" s="52"/>
      <c r="M177" s="125"/>
    </row>
    <row r="178" spans="2:13" s="10" customFormat="1" ht="15">
      <c r="B178" s="169" t="s">
        <v>90</v>
      </c>
      <c r="C178" s="166" t="s">
        <v>587</v>
      </c>
      <c r="D178" s="65"/>
      <c r="E178" s="66"/>
      <c r="F178" s="64" t="s">
        <v>314</v>
      </c>
      <c r="G178" s="2"/>
      <c r="H178" s="1"/>
      <c r="I178" s="126"/>
      <c r="J178" s="126"/>
      <c r="K178" s="212"/>
      <c r="L178" s="52"/>
      <c r="M178" s="125"/>
    </row>
    <row r="179" spans="2:13" s="10" customFormat="1" ht="15">
      <c r="B179" s="175" t="s">
        <v>91</v>
      </c>
      <c r="C179" s="166" t="s">
        <v>588</v>
      </c>
      <c r="D179" s="65"/>
      <c r="E179" s="66"/>
      <c r="F179" s="64" t="s">
        <v>315</v>
      </c>
      <c r="G179" s="2"/>
      <c r="H179" s="1"/>
      <c r="I179" s="126"/>
      <c r="J179" s="126"/>
      <c r="K179" s="212"/>
      <c r="L179" s="52"/>
      <c r="M179" s="125"/>
    </row>
    <row r="180" spans="2:13" s="10" customFormat="1" ht="15">
      <c r="B180" s="165" t="s">
        <v>589</v>
      </c>
      <c r="C180" s="166" t="s">
        <v>590</v>
      </c>
      <c r="D180" s="65"/>
      <c r="E180" s="66"/>
      <c r="F180" s="64" t="s">
        <v>316</v>
      </c>
      <c r="G180" s="2"/>
      <c r="H180" s="1" t="s">
        <v>340</v>
      </c>
      <c r="I180" s="126"/>
      <c r="J180" s="126"/>
      <c r="K180" s="212"/>
      <c r="L180" s="52"/>
      <c r="M180" s="125"/>
    </row>
    <row r="181" spans="2:13" s="10" customFormat="1" ht="15">
      <c r="B181" s="175" t="s">
        <v>591</v>
      </c>
      <c r="C181" s="166" t="s">
        <v>592</v>
      </c>
      <c r="D181" s="65"/>
      <c r="E181" s="66"/>
      <c r="F181" s="64" t="s">
        <v>317</v>
      </c>
      <c r="G181" s="2"/>
      <c r="H181" s="1" t="s">
        <v>340</v>
      </c>
      <c r="I181" s="126"/>
      <c r="J181" s="126"/>
      <c r="K181" s="212"/>
      <c r="L181" s="52"/>
      <c r="M181" s="125"/>
    </row>
    <row r="182" spans="2:13" s="10" customFormat="1" ht="15">
      <c r="B182" s="165" t="s">
        <v>593</v>
      </c>
      <c r="C182" s="166" t="s">
        <v>594</v>
      </c>
      <c r="D182" s="65"/>
      <c r="E182" s="66"/>
      <c r="F182" s="64" t="s">
        <v>318</v>
      </c>
      <c r="G182" s="2"/>
      <c r="H182" s="1" t="s">
        <v>340</v>
      </c>
      <c r="I182" s="126"/>
      <c r="J182" s="126"/>
      <c r="K182" s="212"/>
      <c r="L182" s="52"/>
      <c r="M182" s="125"/>
    </row>
    <row r="183" spans="2:13" s="10" customFormat="1" ht="15">
      <c r="B183" s="149" t="s">
        <v>595</v>
      </c>
      <c r="C183" s="270" t="s">
        <v>596</v>
      </c>
      <c r="D183" s="65"/>
      <c r="E183" s="66"/>
      <c r="F183" s="64" t="s">
        <v>319</v>
      </c>
      <c r="G183" s="2"/>
      <c r="H183" s="1"/>
      <c r="I183" s="126"/>
      <c r="J183" s="126"/>
      <c r="K183" s="212"/>
      <c r="L183" s="52"/>
      <c r="M183" s="125"/>
    </row>
    <row r="184" spans="2:13" s="10" customFormat="1" ht="15">
      <c r="B184" s="175" t="s">
        <v>92</v>
      </c>
      <c r="C184" s="166" t="s">
        <v>597</v>
      </c>
      <c r="D184" s="65"/>
      <c r="E184" s="66"/>
      <c r="F184" s="64" t="s">
        <v>320</v>
      </c>
      <c r="G184" s="2"/>
      <c r="H184" s="1"/>
      <c r="I184" s="126"/>
      <c r="J184" s="126"/>
      <c r="K184" s="212"/>
      <c r="L184" s="52"/>
      <c r="M184" s="125"/>
    </row>
    <row r="185" spans="2:13" s="10" customFormat="1" ht="15">
      <c r="B185" s="149" t="s">
        <v>646</v>
      </c>
      <c r="C185" s="166" t="s">
        <v>598</v>
      </c>
      <c r="D185" s="65"/>
      <c r="E185" s="66"/>
      <c r="F185" s="64" t="s">
        <v>321</v>
      </c>
      <c r="G185" s="2"/>
      <c r="H185" s="1"/>
      <c r="I185" s="126"/>
      <c r="J185" s="126"/>
      <c r="K185" s="212"/>
      <c r="L185" s="52"/>
      <c r="M185" s="125"/>
    </row>
    <row r="186" spans="2:13" s="10" customFormat="1" ht="15">
      <c r="B186" s="175" t="s">
        <v>93</v>
      </c>
      <c r="C186" s="166" t="s">
        <v>599</v>
      </c>
      <c r="D186" s="65"/>
      <c r="E186" s="66"/>
      <c r="F186" s="64" t="s">
        <v>322</v>
      </c>
      <c r="G186" s="2"/>
      <c r="H186" s="1"/>
      <c r="I186" s="126"/>
      <c r="J186" s="126"/>
      <c r="K186" s="212"/>
      <c r="L186" s="52"/>
      <c r="M186" s="125"/>
    </row>
    <row r="187" spans="2:13" s="10" customFormat="1" ht="15">
      <c r="B187" s="149" t="s">
        <v>647</v>
      </c>
      <c r="C187" s="166" t="s">
        <v>600</v>
      </c>
      <c r="D187" s="65"/>
      <c r="E187" s="66"/>
      <c r="F187" s="64" t="s">
        <v>323</v>
      </c>
      <c r="G187" s="2"/>
      <c r="H187" s="1"/>
      <c r="I187" s="126"/>
      <c r="J187" s="126"/>
      <c r="K187" s="212"/>
      <c r="L187" s="52"/>
      <c r="M187" s="125"/>
    </row>
    <row r="188" spans="2:13" s="10" customFormat="1" ht="15">
      <c r="B188" s="175" t="s">
        <v>94</v>
      </c>
      <c r="C188" s="166" t="s">
        <v>601</v>
      </c>
      <c r="D188" s="65"/>
      <c r="E188" s="66"/>
      <c r="F188" s="64" t="s">
        <v>324</v>
      </c>
      <c r="G188" s="2"/>
      <c r="H188" s="1"/>
      <c r="I188" s="126"/>
      <c r="J188" s="126"/>
      <c r="K188" s="212"/>
      <c r="L188" s="52"/>
      <c r="M188" s="125"/>
    </row>
    <row r="189" spans="2:13" s="10" customFormat="1" ht="15">
      <c r="B189" s="149" t="s">
        <v>95</v>
      </c>
      <c r="C189" s="166" t="s">
        <v>602</v>
      </c>
      <c r="D189" s="65"/>
      <c r="E189" s="66"/>
      <c r="F189" s="64" t="s">
        <v>325</v>
      </c>
      <c r="G189" s="2"/>
      <c r="H189" s="1"/>
      <c r="I189" s="126"/>
      <c r="J189" s="126"/>
      <c r="K189" s="212"/>
      <c r="L189" s="52"/>
      <c r="M189" s="125"/>
    </row>
    <row r="190" spans="2:13" s="10" customFormat="1" ht="15">
      <c r="B190" s="167" t="s">
        <v>577</v>
      </c>
      <c r="C190" s="176" t="s">
        <v>603</v>
      </c>
      <c r="D190" s="145"/>
      <c r="E190" s="146"/>
      <c r="F190" s="138" t="s">
        <v>326</v>
      </c>
      <c r="G190" s="139" t="s">
        <v>1112</v>
      </c>
      <c r="H190" s="1"/>
      <c r="I190" s="147">
        <f>I173-I174+I175+I179-I180+I181-I182-I183+I184-I185+I186-I187+I188-I189</f>
        <v>0</v>
      </c>
      <c r="J190" s="147">
        <f>J173-J174+J175+J179-J180+J181-J182-J183+J184-J185+J186-J187+J188-J189</f>
        <v>0</v>
      </c>
      <c r="K190" s="147">
        <f>K173-K174+K175+K179-K180+K181-K182-K183+K184-K185+K186-K187+K188-K189</f>
        <v>0</v>
      </c>
      <c r="L190" s="52"/>
      <c r="M190" s="125"/>
    </row>
    <row r="191" spans="2:13" s="10" customFormat="1" ht="15">
      <c r="B191" s="143" t="s">
        <v>96</v>
      </c>
      <c r="C191" s="168" t="s">
        <v>605</v>
      </c>
      <c r="D191" s="145"/>
      <c r="E191" s="146"/>
      <c r="F191" s="138" t="s">
        <v>327</v>
      </c>
      <c r="G191" s="139" t="s">
        <v>1113</v>
      </c>
      <c r="H191" s="1"/>
      <c r="I191" s="147">
        <f>I192+I193</f>
        <v>0</v>
      </c>
      <c r="J191" s="147">
        <f>J192+J193</f>
        <v>0</v>
      </c>
      <c r="K191" s="148">
        <f>K192+K193</f>
        <v>0</v>
      </c>
      <c r="L191" s="52"/>
      <c r="M191" s="125"/>
    </row>
    <row r="192" spans="2:13" s="10" customFormat="1" ht="15">
      <c r="B192" s="165" t="s">
        <v>97</v>
      </c>
      <c r="C192" s="166" t="s">
        <v>606</v>
      </c>
      <c r="D192" s="65"/>
      <c r="E192" s="66"/>
      <c r="F192" s="64" t="s">
        <v>328</v>
      </c>
      <c r="G192" s="2"/>
      <c r="H192" s="1"/>
      <c r="I192" s="105"/>
      <c r="J192" s="105"/>
      <c r="K192" s="106"/>
      <c r="L192" s="52"/>
      <c r="M192" s="125"/>
    </row>
    <row r="193" spans="2:13" s="10" customFormat="1" ht="15">
      <c r="B193" s="165" t="s">
        <v>98</v>
      </c>
      <c r="C193" s="166" t="s">
        <v>607</v>
      </c>
      <c r="D193" s="65"/>
      <c r="E193" s="66"/>
      <c r="F193" s="64" t="s">
        <v>859</v>
      </c>
      <c r="G193" s="2"/>
      <c r="H193" s="1"/>
      <c r="I193" s="105"/>
      <c r="J193" s="105"/>
      <c r="K193" s="106"/>
      <c r="L193" s="52"/>
      <c r="M193" s="125"/>
    </row>
    <row r="194" spans="2:13" s="10" customFormat="1" ht="15">
      <c r="B194" s="167" t="s">
        <v>608</v>
      </c>
      <c r="C194" s="168" t="s">
        <v>609</v>
      </c>
      <c r="D194" s="145"/>
      <c r="E194" s="146"/>
      <c r="F194" s="138" t="s">
        <v>329</v>
      </c>
      <c r="G194" s="139" t="s">
        <v>1114</v>
      </c>
      <c r="H194" s="1"/>
      <c r="I194" s="147">
        <f>I172+I190-I191</f>
        <v>0</v>
      </c>
      <c r="J194" s="147">
        <f>J172+J190-J191</f>
        <v>0</v>
      </c>
      <c r="K194" s="148">
        <f>K172+K190-K191</f>
        <v>0</v>
      </c>
      <c r="L194" s="52"/>
      <c r="M194" s="125"/>
    </row>
    <row r="195" spans="2:13" s="10" customFormat="1" ht="15">
      <c r="B195" s="175" t="s">
        <v>99</v>
      </c>
      <c r="C195" s="166" t="s">
        <v>610</v>
      </c>
      <c r="D195" s="65"/>
      <c r="E195" s="66"/>
      <c r="F195" s="64" t="s">
        <v>330</v>
      </c>
      <c r="G195" s="2"/>
      <c r="H195" s="1"/>
      <c r="I195" s="348"/>
      <c r="J195" s="105"/>
      <c r="K195" s="106"/>
      <c r="L195" s="52"/>
      <c r="M195" s="125"/>
    </row>
    <row r="196" spans="2:13" s="10" customFormat="1" ht="15">
      <c r="B196" s="149" t="s">
        <v>100</v>
      </c>
      <c r="C196" s="166" t="s">
        <v>611</v>
      </c>
      <c r="D196" s="65"/>
      <c r="E196" s="66"/>
      <c r="F196" s="64" t="s">
        <v>331</v>
      </c>
      <c r="G196" s="2"/>
      <c r="H196" s="1"/>
      <c r="I196" s="348"/>
      <c r="J196" s="105"/>
      <c r="K196" s="106"/>
      <c r="L196" s="52"/>
      <c r="M196" s="125"/>
    </row>
    <row r="197" spans="2:13" s="10" customFormat="1" ht="15">
      <c r="B197" s="143" t="s">
        <v>101</v>
      </c>
      <c r="C197" s="168" t="s">
        <v>612</v>
      </c>
      <c r="D197" s="145"/>
      <c r="E197" s="146"/>
      <c r="F197" s="138" t="s">
        <v>332</v>
      </c>
      <c r="G197" s="139" t="s">
        <v>172</v>
      </c>
      <c r="H197" s="1"/>
      <c r="I197" s="147">
        <f>I198+I199</f>
        <v>0</v>
      </c>
      <c r="J197" s="147">
        <f>J198+J199</f>
        <v>0</v>
      </c>
      <c r="K197" s="148">
        <f>K198+K199</f>
        <v>0</v>
      </c>
      <c r="L197" s="52"/>
      <c r="M197" s="125"/>
    </row>
    <row r="198" spans="2:13" s="10" customFormat="1" ht="15">
      <c r="B198" s="165" t="s">
        <v>102</v>
      </c>
      <c r="C198" s="166" t="s">
        <v>606</v>
      </c>
      <c r="D198" s="65"/>
      <c r="E198" s="66"/>
      <c r="F198" s="64" t="s">
        <v>333</v>
      </c>
      <c r="G198" s="2"/>
      <c r="H198" s="1"/>
      <c r="I198" s="105"/>
      <c r="J198" s="105"/>
      <c r="K198" s="106"/>
      <c r="L198" s="52"/>
      <c r="M198" s="125"/>
    </row>
    <row r="199" spans="2:13" s="10" customFormat="1" ht="15">
      <c r="B199" s="165" t="s">
        <v>103</v>
      </c>
      <c r="C199" s="166" t="s">
        <v>607</v>
      </c>
      <c r="D199" s="65"/>
      <c r="E199" s="66"/>
      <c r="F199" s="64" t="s">
        <v>334</v>
      </c>
      <c r="G199" s="2"/>
      <c r="H199" s="1"/>
      <c r="I199" s="105"/>
      <c r="J199" s="105"/>
      <c r="K199" s="106"/>
      <c r="L199" s="52"/>
      <c r="M199" s="125"/>
    </row>
    <row r="200" spans="2:13" s="10" customFormat="1" ht="15">
      <c r="B200" s="167" t="s">
        <v>577</v>
      </c>
      <c r="C200" s="168" t="s">
        <v>613</v>
      </c>
      <c r="D200" s="145"/>
      <c r="E200" s="146"/>
      <c r="F200" s="138" t="s">
        <v>335</v>
      </c>
      <c r="G200" s="139" t="s">
        <v>173</v>
      </c>
      <c r="H200" s="1"/>
      <c r="I200" s="147">
        <f>I195-I196-I197</f>
        <v>0</v>
      </c>
      <c r="J200" s="147">
        <f>J195-J196-J197</f>
        <v>0</v>
      </c>
      <c r="K200" s="148">
        <f>K195-K196-K197</f>
        <v>0</v>
      </c>
      <c r="L200" s="52"/>
      <c r="M200" s="125"/>
    </row>
    <row r="201" spans="2:13" s="10" customFormat="1" ht="15">
      <c r="B201" s="149" t="s">
        <v>104</v>
      </c>
      <c r="C201" s="166" t="s">
        <v>614</v>
      </c>
      <c r="D201" s="65"/>
      <c r="E201" s="66"/>
      <c r="F201" s="64" t="s">
        <v>336</v>
      </c>
      <c r="G201" s="2"/>
      <c r="H201" s="1"/>
      <c r="I201" s="105"/>
      <c r="J201" s="105"/>
      <c r="K201" s="106"/>
      <c r="L201" s="52"/>
      <c r="M201" s="125"/>
    </row>
    <row r="202" spans="2:13" s="10" customFormat="1" ht="15">
      <c r="B202" s="167" t="s">
        <v>615</v>
      </c>
      <c r="C202" s="168" t="s">
        <v>616</v>
      </c>
      <c r="D202" s="145"/>
      <c r="E202" s="146"/>
      <c r="F202" s="138" t="s">
        <v>337</v>
      </c>
      <c r="G202" s="139" t="s">
        <v>174</v>
      </c>
      <c r="H202" s="1"/>
      <c r="I202" s="147">
        <f>I194+I200-I201</f>
        <v>0</v>
      </c>
      <c r="J202" s="147">
        <f>J194+J200-J201</f>
        <v>0</v>
      </c>
      <c r="K202" s="148">
        <f>K194+K200-K201</f>
        <v>0</v>
      </c>
      <c r="L202" s="52"/>
      <c r="M202" s="125"/>
    </row>
    <row r="203" spans="2:13" s="10" customFormat="1" ht="15.75" thickBot="1">
      <c r="B203" s="178" t="s">
        <v>617</v>
      </c>
      <c r="C203" s="179" t="s">
        <v>618</v>
      </c>
      <c r="D203" s="180"/>
      <c r="E203" s="181"/>
      <c r="F203" s="182" t="s">
        <v>338</v>
      </c>
      <c r="G203" s="183" t="s">
        <v>1115</v>
      </c>
      <c r="H203" s="6"/>
      <c r="I203" s="184">
        <f>I172+I190+I195-I196</f>
        <v>0</v>
      </c>
      <c r="J203" s="184">
        <f>J172+J190+J195-J196</f>
        <v>0</v>
      </c>
      <c r="K203" s="185">
        <f>K172+K190+K195-K196</f>
        <v>0</v>
      </c>
      <c r="L203" s="52"/>
      <c r="M203" s="125"/>
    </row>
    <row r="204" spans="2:13" s="10" customFormat="1" ht="15.75" thickBot="1">
      <c r="B204" s="27"/>
      <c r="C204" s="55" t="s">
        <v>355</v>
      </c>
      <c r="D204" s="56"/>
      <c r="E204" s="57"/>
      <c r="F204" s="58"/>
      <c r="G204" s="4"/>
      <c r="H204" s="213"/>
      <c r="I204" s="59">
        <f>I202-I104</f>
        <v>0</v>
      </c>
      <c r="J204" s="59">
        <f>J202-J104</f>
        <v>0</v>
      </c>
      <c r="K204" s="60">
        <f>K202-K104</f>
        <v>0</v>
      </c>
      <c r="L204" s="186"/>
      <c r="M204" s="124">
        <f>IF(I204&lt;&gt;0,1,IF(J204&lt;&gt;0,1,IF(K204&lt;&gt;0,1,0)))</f>
        <v>0</v>
      </c>
    </row>
    <row r="205" spans="1:12" ht="24" customHeight="1" thickBot="1">
      <c r="A205" s="24"/>
      <c r="B205" s="27"/>
      <c r="C205" s="292" t="s">
        <v>1012</v>
      </c>
      <c r="D205" s="293"/>
      <c r="E205" s="294"/>
      <c r="F205" s="295"/>
      <c r="G205" s="7"/>
      <c r="H205" s="8"/>
      <c r="I205" s="21">
        <f>I17</f>
        <v>39082</v>
      </c>
      <c r="J205" s="21">
        <f>J17</f>
        <v>39447</v>
      </c>
      <c r="K205" s="21">
        <f>K17</f>
        <v>39813</v>
      </c>
      <c r="L205" s="296"/>
    </row>
    <row r="206" spans="1:13" s="10" customFormat="1" ht="16.5" customHeight="1">
      <c r="A206" s="24"/>
      <c r="B206" s="27"/>
      <c r="C206" s="297" t="s">
        <v>1013</v>
      </c>
      <c r="D206" s="298"/>
      <c r="E206" s="74"/>
      <c r="F206" s="23" t="s">
        <v>282</v>
      </c>
      <c r="G206" s="75"/>
      <c r="H206" s="76"/>
      <c r="I206" s="114" t="s">
        <v>352</v>
      </c>
      <c r="J206" s="299"/>
      <c r="K206" s="114" t="s">
        <v>352</v>
      </c>
      <c r="L206" s="300"/>
      <c r="M206" s="11"/>
    </row>
    <row r="207" spans="1:13" s="10" customFormat="1" ht="16.5" customHeight="1">
      <c r="A207" s="24"/>
      <c r="B207" s="27"/>
      <c r="C207" s="31" t="s">
        <v>1014</v>
      </c>
      <c r="D207" s="77"/>
      <c r="E207" s="78"/>
      <c r="F207" s="16" t="s">
        <v>283</v>
      </c>
      <c r="G207" s="75"/>
      <c r="H207" s="76"/>
      <c r="I207" s="396"/>
      <c r="J207" s="299"/>
      <c r="K207" s="396"/>
      <c r="L207" s="300"/>
      <c r="M207" s="11"/>
    </row>
    <row r="208" spans="1:13" s="10" customFormat="1" ht="16.5" customHeight="1">
      <c r="A208" s="24"/>
      <c r="B208" s="27"/>
      <c r="C208" s="31" t="s">
        <v>1015</v>
      </c>
      <c r="D208" s="77"/>
      <c r="E208" s="78"/>
      <c r="F208" s="16" t="s">
        <v>284</v>
      </c>
      <c r="G208" s="75"/>
      <c r="H208" s="76"/>
      <c r="I208" s="396"/>
      <c r="J208" s="299"/>
      <c r="K208" s="396"/>
      <c r="L208" s="300"/>
      <c r="M208" s="11"/>
    </row>
    <row r="209" spans="1:13" s="10" customFormat="1" ht="16.5" customHeight="1">
      <c r="A209" s="24"/>
      <c r="B209" s="27"/>
      <c r="C209" s="235" t="s">
        <v>1016</v>
      </c>
      <c r="D209" s="79"/>
      <c r="E209" s="80"/>
      <c r="F209" s="16" t="s">
        <v>285</v>
      </c>
      <c r="G209" s="75"/>
      <c r="H209" s="76"/>
      <c r="I209" s="114" t="s">
        <v>352</v>
      </c>
      <c r="J209" s="301"/>
      <c r="K209" s="114" t="s">
        <v>352</v>
      </c>
      <c r="L209" s="300"/>
      <c r="M209" s="11"/>
    </row>
    <row r="210" spans="1:13" s="10" customFormat="1" ht="16.5" customHeight="1">
      <c r="A210" s="24"/>
      <c r="B210" s="27"/>
      <c r="C210" s="302" t="s">
        <v>1017</v>
      </c>
      <c r="D210" s="77"/>
      <c r="E210" s="78"/>
      <c r="F210" s="16" t="s">
        <v>286</v>
      </c>
      <c r="G210" s="75"/>
      <c r="H210" s="76"/>
      <c r="I210" s="303"/>
      <c r="J210" s="301"/>
      <c r="K210" s="304"/>
      <c r="L210" s="300"/>
      <c r="M210" s="11"/>
    </row>
    <row r="211" spans="2:13" s="24" customFormat="1" ht="16.5" customHeight="1">
      <c r="B211" s="27"/>
      <c r="C211" s="31" t="s">
        <v>1018</v>
      </c>
      <c r="D211" s="77"/>
      <c r="E211" s="78"/>
      <c r="F211" s="16" t="s">
        <v>287</v>
      </c>
      <c r="G211" s="75"/>
      <c r="H211" s="76"/>
      <c r="I211" s="396"/>
      <c r="J211" s="301"/>
      <c r="K211" s="396"/>
      <c r="L211" s="300"/>
      <c r="M211" s="11"/>
    </row>
    <row r="212" spans="1:13" s="10" customFormat="1" ht="16.5" customHeight="1">
      <c r="A212" s="24"/>
      <c r="B212" s="27"/>
      <c r="C212" s="31" t="s">
        <v>1019</v>
      </c>
      <c r="D212" s="77"/>
      <c r="E212" s="78"/>
      <c r="F212" s="16" t="s">
        <v>288</v>
      </c>
      <c r="G212" s="75"/>
      <c r="H212" s="76"/>
      <c r="I212" s="396"/>
      <c r="J212" s="301"/>
      <c r="K212" s="396"/>
      <c r="L212" s="300"/>
      <c r="M212" s="11"/>
    </row>
    <row r="213" spans="1:12" ht="16.5" customHeight="1">
      <c r="A213" s="24"/>
      <c r="B213" s="27"/>
      <c r="C213" s="31" t="s">
        <v>1020</v>
      </c>
      <c r="D213" s="77"/>
      <c r="E213" s="78"/>
      <c r="F213" s="16" t="s">
        <v>289</v>
      </c>
      <c r="G213" s="75"/>
      <c r="H213" s="76"/>
      <c r="I213" s="303"/>
      <c r="J213" s="301"/>
      <c r="K213" s="304"/>
      <c r="L213" s="300"/>
    </row>
    <row r="214" spans="1:12" ht="16.5" customHeight="1">
      <c r="A214" s="24"/>
      <c r="B214" s="27"/>
      <c r="C214" s="31" t="s">
        <v>1021</v>
      </c>
      <c r="D214" s="77"/>
      <c r="E214" s="78"/>
      <c r="F214" s="16" t="s">
        <v>290</v>
      </c>
      <c r="G214" s="75"/>
      <c r="H214" s="76"/>
      <c r="I214" s="303"/>
      <c r="J214" s="301"/>
      <c r="K214" s="303"/>
      <c r="L214" s="300"/>
    </row>
    <row r="215" spans="1:12" ht="16.5" customHeight="1">
      <c r="A215" s="24"/>
      <c r="B215" s="27"/>
      <c r="C215" s="31" t="s">
        <v>1022</v>
      </c>
      <c r="D215" s="77"/>
      <c r="E215" s="78"/>
      <c r="F215" s="16" t="s">
        <v>291</v>
      </c>
      <c r="G215" s="75"/>
      <c r="H215" s="76"/>
      <c r="I215" s="303"/>
      <c r="J215" s="301"/>
      <c r="K215" s="303"/>
      <c r="L215" s="300"/>
    </row>
    <row r="216" spans="1:12" ht="16.5" customHeight="1">
      <c r="A216" s="24"/>
      <c r="B216" s="27"/>
      <c r="C216" s="273" t="s">
        <v>1023</v>
      </c>
      <c r="D216" s="305"/>
      <c r="E216" s="274"/>
      <c r="F216" s="18" t="s">
        <v>292</v>
      </c>
      <c r="G216" s="275"/>
      <c r="H216" s="276"/>
      <c r="I216" s="114" t="s">
        <v>352</v>
      </c>
      <c r="J216" s="306"/>
      <c r="K216" s="114" t="s">
        <v>352</v>
      </c>
      <c r="L216" s="307"/>
    </row>
    <row r="217" spans="1:12" ht="16.5" customHeight="1">
      <c r="A217" s="24"/>
      <c r="B217" s="27"/>
      <c r="C217" s="31" t="s">
        <v>1024</v>
      </c>
      <c r="D217" s="77"/>
      <c r="E217" s="274"/>
      <c r="F217" s="18" t="s">
        <v>293</v>
      </c>
      <c r="G217" s="275"/>
      <c r="H217" s="276"/>
      <c r="I217" s="308" t="s">
        <v>352</v>
      </c>
      <c r="J217" s="306"/>
      <c r="K217" s="308" t="s">
        <v>352</v>
      </c>
      <c r="L217" s="307"/>
    </row>
    <row r="218" spans="1:12" ht="16.5" customHeight="1">
      <c r="A218" s="24"/>
      <c r="B218" s="27"/>
      <c r="C218" s="81" t="s">
        <v>1025</v>
      </c>
      <c r="D218" s="132"/>
      <c r="E218" s="274"/>
      <c r="F218" s="18" t="s">
        <v>294</v>
      </c>
      <c r="G218" s="275"/>
      <c r="H218" s="276"/>
      <c r="I218" s="114" t="s">
        <v>352</v>
      </c>
      <c r="J218" s="309" t="e">
        <f>NA()</f>
        <v>#N/A</v>
      </c>
      <c r="K218" s="114" t="s">
        <v>352</v>
      </c>
      <c r="L218" s="307"/>
    </row>
    <row r="219" spans="1:12" ht="16.5" customHeight="1">
      <c r="A219" s="24"/>
      <c r="B219" s="27"/>
      <c r="C219" s="273" t="s">
        <v>1026</v>
      </c>
      <c r="D219" s="305"/>
      <c r="E219" s="274"/>
      <c r="F219" s="18" t="s">
        <v>295</v>
      </c>
      <c r="G219" s="275"/>
      <c r="H219" s="276"/>
      <c r="I219" s="308" t="s">
        <v>352</v>
      </c>
      <c r="J219" s="309" t="e">
        <f>NA()</f>
        <v>#N/A</v>
      </c>
      <c r="K219" s="308" t="s">
        <v>352</v>
      </c>
      <c r="L219" s="307"/>
    </row>
    <row r="220" spans="1:12" ht="16.5" customHeight="1">
      <c r="A220" s="24"/>
      <c r="B220" s="27"/>
      <c r="C220" s="273" t="s">
        <v>1027</v>
      </c>
      <c r="D220" s="305"/>
      <c r="E220" s="274"/>
      <c r="F220" s="18" t="s">
        <v>296</v>
      </c>
      <c r="G220" s="275"/>
      <c r="H220" s="276"/>
      <c r="I220" s="114" t="s">
        <v>352</v>
      </c>
      <c r="J220" s="309" t="e">
        <f>NA()</f>
        <v>#N/A</v>
      </c>
      <c r="K220" s="114" t="s">
        <v>352</v>
      </c>
      <c r="L220" s="307"/>
    </row>
    <row r="221" spans="1:12" ht="16.5" customHeight="1">
      <c r="A221" s="24"/>
      <c r="B221" s="27"/>
      <c r="C221" s="273" t="s">
        <v>1028</v>
      </c>
      <c r="D221" s="305"/>
      <c r="E221" s="274"/>
      <c r="F221" s="18" t="s">
        <v>297</v>
      </c>
      <c r="G221" s="275"/>
      <c r="H221" s="276"/>
      <c r="I221" s="308" t="s">
        <v>352</v>
      </c>
      <c r="J221" s="309" t="e">
        <f>NA()</f>
        <v>#N/A</v>
      </c>
      <c r="K221" s="308" t="s">
        <v>352</v>
      </c>
      <c r="L221" s="307"/>
    </row>
    <row r="222" spans="1:12" ht="16.5" customHeight="1">
      <c r="A222" s="24"/>
      <c r="B222" s="27"/>
      <c r="C222" s="31" t="s">
        <v>1029</v>
      </c>
      <c r="D222" s="77"/>
      <c r="E222" s="78"/>
      <c r="F222" s="16" t="s">
        <v>298</v>
      </c>
      <c r="G222" s="75"/>
      <c r="H222" s="76"/>
      <c r="I222" s="114" t="s">
        <v>352</v>
      </c>
      <c r="J222" s="309" t="e">
        <f>NA()</f>
        <v>#N/A</v>
      </c>
      <c r="K222" s="387" t="s">
        <v>352</v>
      </c>
      <c r="L222" s="300"/>
    </row>
    <row r="223" spans="1:12" ht="16.5" customHeight="1">
      <c r="A223" s="24"/>
      <c r="B223" s="391"/>
      <c r="C223" s="77" t="s">
        <v>1158</v>
      </c>
      <c r="D223" s="77"/>
      <c r="E223" s="77"/>
      <c r="F223" s="16" t="s">
        <v>299</v>
      </c>
      <c r="G223" s="385"/>
      <c r="H223" s="386"/>
      <c r="I223" s="114" t="s">
        <v>352</v>
      </c>
      <c r="J223" s="396"/>
      <c r="K223" s="387" t="s">
        <v>352</v>
      </c>
      <c r="L223" s="300"/>
    </row>
    <row r="224" spans="1:12" ht="16.5" customHeight="1" thickBot="1">
      <c r="A224" s="24"/>
      <c r="B224" s="392"/>
      <c r="C224" s="311" t="s">
        <v>1159</v>
      </c>
      <c r="D224" s="311"/>
      <c r="E224" s="311"/>
      <c r="F224" s="393" t="s">
        <v>300</v>
      </c>
      <c r="G224" s="388"/>
      <c r="H224" s="389"/>
      <c r="I224" s="395" t="s">
        <v>352</v>
      </c>
      <c r="J224" s="409"/>
      <c r="K224" s="390" t="s">
        <v>352</v>
      </c>
      <c r="L224" s="394"/>
    </row>
    <row r="225" spans="1:12" ht="54.75" customHeight="1">
      <c r="A225" s="24"/>
      <c r="B225" s="24"/>
      <c r="C225" s="458" t="s">
        <v>1156</v>
      </c>
      <c r="D225" s="459"/>
      <c r="E225" s="459"/>
      <c r="F225" s="459"/>
      <c r="G225" s="459"/>
      <c r="H225" s="459"/>
      <c r="I225" s="459"/>
      <c r="J225" s="459"/>
      <c r="K225" s="460"/>
      <c r="L225" s="384"/>
    </row>
  </sheetData>
  <sheetProtection password="FCA4" sheet="1" objects="1" scenarios="1"/>
  <mergeCells count="20">
    <mergeCell ref="C225:K225"/>
    <mergeCell ref="L85:L86"/>
    <mergeCell ref="F141:F142"/>
    <mergeCell ref="H141:H142"/>
    <mergeCell ref="L141:L142"/>
    <mergeCell ref="F85:F86"/>
    <mergeCell ref="B2:L2"/>
    <mergeCell ref="D4:I4"/>
    <mergeCell ref="E8:L8"/>
    <mergeCell ref="F13:J13"/>
    <mergeCell ref="E9:G9"/>
    <mergeCell ref="K9:L9"/>
    <mergeCell ref="E10:G10"/>
    <mergeCell ref="F16:F17"/>
    <mergeCell ref="H16:H17"/>
    <mergeCell ref="F14:G15"/>
    <mergeCell ref="H85:H86"/>
    <mergeCell ref="J14:J15"/>
    <mergeCell ref="K14:K15"/>
    <mergeCell ref="I14:I15"/>
  </mergeCells>
  <conditionalFormatting sqref="L12">
    <cfRule type="cellIs" priority="1" dxfId="4" operator="notEqual" stopIfTrue="1">
      <formula>"""Vstupy OK ! """</formula>
    </cfRule>
    <cfRule type="cellIs" priority="2" dxfId="5" operator="equal" stopIfTrue="1">
      <formula>"""Vstupy OK ! """</formula>
    </cfRule>
  </conditionalFormatting>
  <printOptions/>
  <pageMargins left="0.5511811023622047" right="0.5118110236220472" top="1.01" bottom="0.64" header="0.2755905511811024" footer="0.2362204724409449"/>
  <pageSetup horizontalDpi="600" verticalDpi="600" orientation="landscape" paperSize="9" scale="65" r:id="rId2"/>
  <headerFooter alignWithMargins="0">
    <oddFooter>&amp;CStránka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17"/>
  <sheetViews>
    <sheetView tabSelected="1" zoomScale="70" zoomScaleNormal="70" zoomScalePageLayoutView="0" workbookViewId="0" topLeftCell="A1">
      <selection activeCell="K27" sqref="K27"/>
    </sheetView>
  </sheetViews>
  <sheetFormatPr defaultColWidth="9.00390625" defaultRowHeight="15" customHeight="1"/>
  <cols>
    <col min="1" max="1" width="1.875" style="0" customWidth="1"/>
    <col min="2" max="2" width="7.875" style="0" customWidth="1"/>
    <col min="3" max="3" width="58.375" style="0" customWidth="1"/>
    <col min="4" max="4" width="30.875" style="0" customWidth="1"/>
    <col min="5" max="5" width="13.00390625" style="0" customWidth="1"/>
    <col min="6" max="6" width="7.875" style="0" customWidth="1"/>
    <col min="7" max="7" width="35.625" style="0" customWidth="1"/>
    <col min="8" max="8" width="0" style="0" hidden="1" customWidth="1"/>
    <col min="9" max="11" width="13.75390625" style="0" customWidth="1"/>
    <col min="12" max="12" width="19.875" style="0" customWidth="1"/>
    <col min="13" max="13" width="10.375" style="0" hidden="1" customWidth="1"/>
  </cols>
  <sheetData>
    <row r="1" ht="6" customHeight="1" thickBot="1"/>
    <row r="2" spans="2:12" s="11" customFormat="1" ht="25.5" thickBot="1">
      <c r="B2" s="442" t="s">
        <v>1034</v>
      </c>
      <c r="C2" s="443"/>
      <c r="D2" s="443"/>
      <c r="E2" s="443"/>
      <c r="F2" s="443"/>
      <c r="G2" s="443"/>
      <c r="H2" s="443"/>
      <c r="I2" s="443"/>
      <c r="J2" s="443"/>
      <c r="K2" s="443"/>
      <c r="L2" s="444"/>
    </row>
    <row r="3" spans="2:12" s="11" customFormat="1" ht="19.5" customHeight="1" thickBot="1">
      <c r="B3" s="354"/>
      <c r="C3" s="355"/>
      <c r="D3" s="355"/>
      <c r="E3" s="355"/>
      <c r="F3" s="362"/>
      <c r="G3" s="363"/>
      <c r="H3" s="355"/>
      <c r="I3" s="364"/>
      <c r="J3" s="364"/>
      <c r="K3" s="364"/>
      <c r="L3" s="365"/>
    </row>
    <row r="4" spans="2:12" s="11" customFormat="1" ht="19.5" customHeight="1" thickBot="1" thickTop="1">
      <c r="B4" s="356"/>
      <c r="C4" s="357" t="s">
        <v>1007</v>
      </c>
      <c r="D4" s="445"/>
      <c r="E4" s="446"/>
      <c r="F4" s="446"/>
      <c r="G4" s="446"/>
      <c r="H4" s="446"/>
      <c r="I4" s="447"/>
      <c r="J4" s="366"/>
      <c r="K4" s="367" t="s">
        <v>354</v>
      </c>
      <c r="L4" s="227" t="e">
        <f>NA()</f>
        <v>#N/A</v>
      </c>
    </row>
    <row r="5" spans="2:13" s="11" customFormat="1" ht="19.5" customHeight="1" thickBot="1" thickTop="1">
      <c r="B5" s="356"/>
      <c r="C5" s="358"/>
      <c r="D5" s="358"/>
      <c r="E5" s="358"/>
      <c r="F5" s="368"/>
      <c r="G5" s="369"/>
      <c r="H5" s="358"/>
      <c r="I5" s="366"/>
      <c r="J5" s="366"/>
      <c r="K5" s="366"/>
      <c r="L5" s="370"/>
      <c r="M5" s="117"/>
    </row>
    <row r="6" spans="2:13" s="11" customFormat="1" ht="19.5" customHeight="1" thickBot="1" thickTop="1">
      <c r="B6" s="356"/>
      <c r="C6" s="359"/>
      <c r="D6" s="358"/>
      <c r="E6" s="358"/>
      <c r="F6" s="367" t="s">
        <v>1008</v>
      </c>
      <c r="G6" s="116"/>
      <c r="H6" s="47"/>
      <c r="I6" s="357"/>
      <c r="J6" s="367"/>
      <c r="K6" s="366"/>
      <c r="L6" s="371"/>
      <c r="M6" s="118">
        <v>747</v>
      </c>
    </row>
    <row r="7" spans="2:13" s="11" customFormat="1" ht="26.25" customHeight="1" thickBot="1" thickTop="1">
      <c r="B7" s="356"/>
      <c r="C7" s="360"/>
      <c r="D7" s="357"/>
      <c r="E7" s="357"/>
      <c r="F7" s="374"/>
      <c r="G7" s="375"/>
      <c r="H7" s="226"/>
      <c r="I7" s="372"/>
      <c r="J7" s="373"/>
      <c r="K7" s="366"/>
      <c r="L7" s="370"/>
      <c r="M7" s="117"/>
    </row>
    <row r="8" spans="2:13" s="11" customFormat="1" ht="19.5" customHeight="1" thickBot="1" thickTop="1">
      <c r="B8" s="356"/>
      <c r="C8" s="360"/>
      <c r="D8" s="367" t="s">
        <v>1009</v>
      </c>
      <c r="E8" s="445"/>
      <c r="F8" s="448"/>
      <c r="G8" s="448"/>
      <c r="H8" s="448"/>
      <c r="I8" s="448"/>
      <c r="J8" s="448"/>
      <c r="K8" s="448"/>
      <c r="L8" s="449"/>
      <c r="M8" s="117"/>
    </row>
    <row r="9" spans="2:13" s="11" customFormat="1" ht="19.5" customHeight="1" thickBot="1" thickTop="1">
      <c r="B9" s="356"/>
      <c r="C9" s="360"/>
      <c r="D9" s="367" t="s">
        <v>1010</v>
      </c>
      <c r="E9" s="445"/>
      <c r="F9" s="448"/>
      <c r="G9" s="457"/>
      <c r="H9" s="128"/>
      <c r="I9" s="383"/>
      <c r="J9" s="367" t="s">
        <v>1083</v>
      </c>
      <c r="K9" s="445"/>
      <c r="L9" s="449"/>
      <c r="M9" s="129"/>
    </row>
    <row r="10" spans="2:13" s="11" customFormat="1" ht="19.5" customHeight="1" thickBot="1" thickTop="1">
      <c r="B10" s="356"/>
      <c r="C10" s="360"/>
      <c r="D10" s="410" t="s">
        <v>1157</v>
      </c>
      <c r="E10" s="445"/>
      <c r="F10" s="448"/>
      <c r="G10" s="457"/>
      <c r="H10" s="379"/>
      <c r="I10" s="379"/>
      <c r="J10" s="379"/>
      <c r="K10" s="379"/>
      <c r="L10" s="382"/>
      <c r="M10" s="119">
        <v>89</v>
      </c>
    </row>
    <row r="11" spans="2:13" s="11" customFormat="1" ht="19.5" customHeight="1" thickBot="1" thickTop="1">
      <c r="B11" s="356"/>
      <c r="C11" s="360"/>
      <c r="D11" s="376"/>
      <c r="E11" s="378"/>
      <c r="F11" s="378"/>
      <c r="G11" s="369"/>
      <c r="H11" s="380"/>
      <c r="I11" s="366"/>
      <c r="J11" s="366"/>
      <c r="K11" s="381"/>
      <c r="L11" s="382"/>
      <c r="M11" s="119"/>
    </row>
    <row r="12" spans="2:13" s="11" customFormat="1" ht="19.5" customHeight="1" thickBot="1" thickTop="1">
      <c r="B12" s="356"/>
      <c r="C12" s="360"/>
      <c r="D12" s="358"/>
      <c r="E12" s="358"/>
      <c r="F12" s="358"/>
      <c r="G12" s="369"/>
      <c r="H12" s="358"/>
      <c r="I12" s="366"/>
      <c r="J12" s="366"/>
      <c r="K12" s="381" t="s">
        <v>157</v>
      </c>
      <c r="L12" s="291" t="str">
        <f>IF(M18=1," A&lt;&gt;P ! ",IF(M94=1," HV&lt;&gt;HV v pasivech ! ","Vstupy OK ! "))</f>
        <v>Vstupy OK ! </v>
      </c>
      <c r="M12" s="119">
        <v>1</v>
      </c>
    </row>
    <row r="13" spans="2:12" s="11" customFormat="1" ht="19.5" customHeight="1" thickBot="1" thickTop="1">
      <c r="B13" s="356"/>
      <c r="C13" s="360"/>
      <c r="D13" s="358"/>
      <c r="E13" s="358"/>
      <c r="F13" s="450" t="s">
        <v>345</v>
      </c>
      <c r="G13" s="451"/>
      <c r="H13" s="451"/>
      <c r="I13" s="451"/>
      <c r="J13" s="451"/>
      <c r="K13" s="366"/>
      <c r="L13" s="370"/>
    </row>
    <row r="14" spans="2:12" ht="19.5" customHeight="1" thickBot="1" thickTop="1">
      <c r="B14" s="356"/>
      <c r="C14" s="379"/>
      <c r="D14" s="377"/>
      <c r="E14" s="377"/>
      <c r="F14" s="436" t="s">
        <v>346</v>
      </c>
      <c r="G14" s="437"/>
      <c r="H14" s="223"/>
      <c r="I14" s="455"/>
      <c r="J14" s="440"/>
      <c r="K14" s="440"/>
      <c r="L14" s="121" t="s">
        <v>348</v>
      </c>
    </row>
    <row r="15" spans="2:14" ht="18" customHeight="1" thickBot="1" thickTop="1">
      <c r="B15" s="356"/>
      <c r="C15" s="361"/>
      <c r="D15" s="361"/>
      <c r="E15" s="361"/>
      <c r="F15" s="438"/>
      <c r="G15" s="439"/>
      <c r="H15" s="228"/>
      <c r="I15" s="456"/>
      <c r="J15" s="441"/>
      <c r="K15" s="441"/>
      <c r="L15" s="48" t="s">
        <v>349</v>
      </c>
      <c r="M15" s="232"/>
      <c r="N15" s="231"/>
    </row>
    <row r="16" spans="2:12" ht="25.5" customHeight="1">
      <c r="B16" s="26"/>
      <c r="C16" s="49" t="s">
        <v>350</v>
      </c>
      <c r="D16" s="50"/>
      <c r="E16" s="51"/>
      <c r="F16" s="432" t="s">
        <v>186</v>
      </c>
      <c r="G16" s="12" t="s">
        <v>177</v>
      </c>
      <c r="H16" s="434" t="s">
        <v>187</v>
      </c>
      <c r="I16" s="351" t="s">
        <v>343</v>
      </c>
      <c r="J16" s="352" t="s">
        <v>343</v>
      </c>
      <c r="K16" s="353" t="s">
        <v>1011</v>
      </c>
      <c r="L16" s="52"/>
    </row>
    <row r="17" spans="2:12" ht="19.5" customHeight="1" thickBot="1">
      <c r="B17" s="27" t="s">
        <v>339</v>
      </c>
      <c r="C17" s="53" t="s">
        <v>356</v>
      </c>
      <c r="D17" s="82"/>
      <c r="E17" s="83"/>
      <c r="F17" s="433"/>
      <c r="G17" s="9"/>
      <c r="H17" s="435"/>
      <c r="I17" s="222">
        <v>39082</v>
      </c>
      <c r="J17" s="115">
        <v>39447</v>
      </c>
      <c r="K17" s="115">
        <v>39813</v>
      </c>
      <c r="L17" s="99"/>
    </row>
    <row r="18" spans="2:13" ht="19.5" customHeight="1" thickBot="1">
      <c r="B18" s="233" t="s">
        <v>339</v>
      </c>
      <c r="C18" s="86" t="s">
        <v>341</v>
      </c>
      <c r="D18" s="85"/>
      <c r="E18" s="84"/>
      <c r="F18" s="103"/>
      <c r="G18" s="85"/>
      <c r="I18" s="214">
        <f>+I19-I33</f>
        <v>0</v>
      </c>
      <c r="J18" s="97">
        <f>+J19-J33</f>
        <v>0</v>
      </c>
      <c r="K18" s="97">
        <f>+K19-K33</f>
        <v>0</v>
      </c>
      <c r="L18" s="130"/>
      <c r="M18" s="124">
        <f>IF(I18&lt;&gt;0,1,IF(J18&lt;&gt;0,1,IF(K18&lt;&gt;0,1,0)))</f>
        <v>0</v>
      </c>
    </row>
    <row r="19" spans="2:12" ht="15" customHeight="1">
      <c r="B19" s="187"/>
      <c r="C19" s="188" t="s">
        <v>188</v>
      </c>
      <c r="D19" s="88"/>
      <c r="E19" s="89"/>
      <c r="F19" s="14" t="s">
        <v>190</v>
      </c>
      <c r="G19" s="15" t="s">
        <v>1116</v>
      </c>
      <c r="I19" s="215">
        <f>I20+I21+I25+I30</f>
        <v>0</v>
      </c>
      <c r="J19" s="189">
        <f>J20+J21+J25+J30</f>
        <v>0</v>
      </c>
      <c r="K19" s="189">
        <f>K20+K21+K25+K30</f>
        <v>0</v>
      </c>
      <c r="L19" s="101"/>
    </row>
    <row r="20" spans="2:12" ht="15" customHeight="1">
      <c r="B20" s="281" t="s">
        <v>362</v>
      </c>
      <c r="C20" s="190" t="s">
        <v>113</v>
      </c>
      <c r="D20" s="87"/>
      <c r="E20" s="90"/>
      <c r="F20" s="16" t="s">
        <v>191</v>
      </c>
      <c r="G20" s="17"/>
      <c r="I20" s="216"/>
      <c r="J20" s="111"/>
      <c r="K20" s="111"/>
      <c r="L20" s="101"/>
    </row>
    <row r="21" spans="2:12" ht="15" customHeight="1">
      <c r="B21" s="281" t="s">
        <v>363</v>
      </c>
      <c r="C21" s="191" t="s">
        <v>114</v>
      </c>
      <c r="D21" s="87"/>
      <c r="E21" s="90"/>
      <c r="F21" s="16" t="s">
        <v>192</v>
      </c>
      <c r="G21" s="17" t="s">
        <v>1117</v>
      </c>
      <c r="I21" s="217">
        <f>I22+I23+I24</f>
        <v>0</v>
      </c>
      <c r="J21" s="217">
        <f>J22+J23+J24</f>
        <v>0</v>
      </c>
      <c r="K21" s="217">
        <f>K22+K23+K24</f>
        <v>0</v>
      </c>
      <c r="L21" s="101"/>
    </row>
    <row r="22" spans="2:12" ht="15" customHeight="1">
      <c r="B22" s="281" t="s">
        <v>619</v>
      </c>
      <c r="C22" s="193" t="s">
        <v>115</v>
      </c>
      <c r="D22" s="87"/>
      <c r="E22" s="90"/>
      <c r="F22" s="16" t="s">
        <v>193</v>
      </c>
      <c r="G22" s="17"/>
      <c r="I22" s="216"/>
      <c r="J22" s="111"/>
      <c r="K22" s="111"/>
      <c r="L22" s="101"/>
    </row>
    <row r="23" spans="2:12" ht="15" customHeight="1">
      <c r="B23" s="281" t="s">
        <v>620</v>
      </c>
      <c r="C23" s="193" t="s">
        <v>116</v>
      </c>
      <c r="D23" s="87"/>
      <c r="E23" s="90"/>
      <c r="F23" s="16" t="s">
        <v>194</v>
      </c>
      <c r="G23" s="17"/>
      <c r="I23" s="216"/>
      <c r="J23" s="111"/>
      <c r="K23" s="111"/>
      <c r="L23" s="101"/>
    </row>
    <row r="24" spans="2:12" ht="15" customHeight="1">
      <c r="B24" s="281" t="s">
        <v>621</v>
      </c>
      <c r="C24" s="193" t="s">
        <v>117</v>
      </c>
      <c r="D24" s="87"/>
      <c r="E24" s="90"/>
      <c r="F24" s="16" t="s">
        <v>195</v>
      </c>
      <c r="G24" s="17"/>
      <c r="I24" s="216"/>
      <c r="J24" s="111"/>
      <c r="K24" s="111"/>
      <c r="L24" s="101"/>
    </row>
    <row r="25" spans="2:12" ht="15" customHeight="1">
      <c r="B25" s="281" t="s">
        <v>552</v>
      </c>
      <c r="C25" s="193" t="s">
        <v>118</v>
      </c>
      <c r="D25" s="87"/>
      <c r="E25" s="90"/>
      <c r="F25" s="16" t="s">
        <v>196</v>
      </c>
      <c r="G25" s="17" t="s">
        <v>1118</v>
      </c>
      <c r="I25" s="217">
        <f>I26+I27+I28+I29</f>
        <v>0</v>
      </c>
      <c r="J25" s="192">
        <f>J26+J27+J28+J29</f>
        <v>0</v>
      </c>
      <c r="K25" s="192">
        <f>K26+K27+K28+K29</f>
        <v>0</v>
      </c>
      <c r="L25" s="101"/>
    </row>
    <row r="26" spans="2:12" ht="15" customHeight="1">
      <c r="B26" s="281" t="s">
        <v>623</v>
      </c>
      <c r="C26" s="193" t="s">
        <v>119</v>
      </c>
      <c r="D26" s="87"/>
      <c r="E26" s="90"/>
      <c r="F26" s="16" t="s">
        <v>197</v>
      </c>
      <c r="G26" s="17"/>
      <c r="I26" s="218"/>
      <c r="J26" s="194"/>
      <c r="K26" s="194"/>
      <c r="L26" s="101"/>
    </row>
    <row r="27" spans="2:12" ht="15" customHeight="1">
      <c r="B27" s="281" t="s">
        <v>624</v>
      </c>
      <c r="C27" s="193" t="s">
        <v>120</v>
      </c>
      <c r="D27" s="87"/>
      <c r="E27" s="90"/>
      <c r="F27" s="16" t="s">
        <v>198</v>
      </c>
      <c r="G27" s="17"/>
      <c r="I27" s="218"/>
      <c r="J27" s="194"/>
      <c r="K27" s="194"/>
      <c r="L27" s="101"/>
    </row>
    <row r="28" spans="2:12" ht="15" customHeight="1">
      <c r="B28" s="281" t="s">
        <v>625</v>
      </c>
      <c r="C28" s="193" t="s">
        <v>121</v>
      </c>
      <c r="D28" s="87"/>
      <c r="E28" s="90"/>
      <c r="F28" s="16" t="s">
        <v>199</v>
      </c>
      <c r="G28" s="17"/>
      <c r="I28" s="218"/>
      <c r="J28" s="194"/>
      <c r="K28" s="194"/>
      <c r="L28" s="101"/>
    </row>
    <row r="29" spans="2:12" ht="15" customHeight="1">
      <c r="B29" s="281" t="s">
        <v>626</v>
      </c>
      <c r="C29" s="193" t="s">
        <v>122</v>
      </c>
      <c r="D29" s="87"/>
      <c r="E29" s="90"/>
      <c r="F29" s="16" t="s">
        <v>200</v>
      </c>
      <c r="G29" s="17"/>
      <c r="I29" s="218"/>
      <c r="J29" s="194"/>
      <c r="K29" s="194"/>
      <c r="L29" s="101"/>
    </row>
    <row r="30" spans="2:12" ht="15" customHeight="1" thickBot="1">
      <c r="B30" s="282" t="s">
        <v>627</v>
      </c>
      <c r="C30" s="193" t="s">
        <v>123</v>
      </c>
      <c r="D30" s="87"/>
      <c r="E30" s="90"/>
      <c r="F30" s="16" t="s">
        <v>201</v>
      </c>
      <c r="G30" s="17"/>
      <c r="I30" s="218"/>
      <c r="J30" s="194"/>
      <c r="K30" s="194"/>
      <c r="L30" s="101"/>
    </row>
    <row r="31" spans="2:12" ht="15" customHeight="1">
      <c r="B31" s="195"/>
      <c r="C31" s="67"/>
      <c r="D31" s="93"/>
      <c r="E31" s="94"/>
      <c r="F31" s="462" t="s">
        <v>186</v>
      </c>
      <c r="G31" s="12" t="s">
        <v>177</v>
      </c>
      <c r="I31" s="29"/>
      <c r="J31" s="20"/>
      <c r="K31" s="98"/>
      <c r="L31" s="100"/>
    </row>
    <row r="32" spans="2:12" ht="15" customHeight="1" thickBot="1">
      <c r="B32" s="195"/>
      <c r="C32" s="196" t="s">
        <v>356</v>
      </c>
      <c r="D32" s="95"/>
      <c r="E32" s="96"/>
      <c r="F32" s="463"/>
      <c r="G32" s="9"/>
      <c r="I32" s="30">
        <f>I17</f>
        <v>39082</v>
      </c>
      <c r="J32" s="21">
        <f>J17</f>
        <v>39447</v>
      </c>
      <c r="K32" s="102">
        <f>K17</f>
        <v>39813</v>
      </c>
      <c r="L32" s="100"/>
    </row>
    <row r="33" spans="2:12" ht="15" customHeight="1">
      <c r="B33" s="187"/>
      <c r="C33" s="188" t="s">
        <v>189</v>
      </c>
      <c r="D33" s="88"/>
      <c r="E33" s="89"/>
      <c r="F33" s="14" t="s">
        <v>202</v>
      </c>
      <c r="G33" s="15" t="s">
        <v>1119</v>
      </c>
      <c r="I33" s="215">
        <f>I34+I40+I45</f>
        <v>0</v>
      </c>
      <c r="J33" s="189">
        <f>J34+J40+J45</f>
        <v>0</v>
      </c>
      <c r="K33" s="189">
        <f>K34+K40+K45</f>
        <v>0</v>
      </c>
      <c r="L33" s="101"/>
    </row>
    <row r="34" spans="2:12" ht="15" customHeight="1">
      <c r="B34" s="197" t="s">
        <v>536</v>
      </c>
      <c r="C34" s="193" t="s">
        <v>124</v>
      </c>
      <c r="D34" s="87"/>
      <c r="E34" s="90"/>
      <c r="F34" s="16" t="s">
        <v>203</v>
      </c>
      <c r="G34" s="17" t="s">
        <v>1120</v>
      </c>
      <c r="I34" s="217">
        <f>I35+I36+I37+I38+I39</f>
        <v>0</v>
      </c>
      <c r="J34" s="192">
        <f>J35+J36+J37+J38+J39</f>
        <v>0</v>
      </c>
      <c r="K34" s="192">
        <f>K35+K36+K37+K38+K39</f>
        <v>0</v>
      </c>
      <c r="L34" s="101"/>
    </row>
    <row r="35" spans="2:12" ht="15" customHeight="1">
      <c r="B35" s="197" t="s">
        <v>628</v>
      </c>
      <c r="C35" s="190" t="s">
        <v>473</v>
      </c>
      <c r="D35" s="87"/>
      <c r="E35" s="90"/>
      <c r="F35" s="16" t="s">
        <v>204</v>
      </c>
      <c r="G35" s="17"/>
      <c r="I35" s="216"/>
      <c r="J35" s="111"/>
      <c r="K35" s="111"/>
      <c r="L35" s="101"/>
    </row>
    <row r="36" spans="2:12" ht="15" customHeight="1">
      <c r="B36" s="197" t="s">
        <v>629</v>
      </c>
      <c r="C36" s="193" t="s">
        <v>125</v>
      </c>
      <c r="D36" s="87"/>
      <c r="E36" s="90"/>
      <c r="F36" s="16" t="s">
        <v>205</v>
      </c>
      <c r="G36" s="17"/>
      <c r="I36" s="216"/>
      <c r="J36" s="111"/>
      <c r="K36" s="111"/>
      <c r="L36" s="101"/>
    </row>
    <row r="37" spans="2:12" ht="15" customHeight="1">
      <c r="B37" s="197" t="s">
        <v>630</v>
      </c>
      <c r="C37" s="193" t="s">
        <v>126</v>
      </c>
      <c r="D37" s="87"/>
      <c r="E37" s="90"/>
      <c r="F37" s="16" t="s">
        <v>206</v>
      </c>
      <c r="G37" s="17"/>
      <c r="I37" s="216"/>
      <c r="J37" s="111"/>
      <c r="K37" s="111"/>
      <c r="L37" s="101"/>
    </row>
    <row r="38" spans="2:12" ht="15" customHeight="1">
      <c r="B38" s="197" t="s">
        <v>631</v>
      </c>
      <c r="C38" s="193" t="s">
        <v>127</v>
      </c>
      <c r="D38" s="87"/>
      <c r="E38" s="90"/>
      <c r="F38" s="16" t="s">
        <v>207</v>
      </c>
      <c r="G38" s="17"/>
      <c r="I38" s="216"/>
      <c r="J38" s="111"/>
      <c r="K38" s="111"/>
      <c r="L38" s="101"/>
    </row>
    <row r="39" spans="2:12" ht="15" customHeight="1">
      <c r="B39" s="197" t="s">
        <v>632</v>
      </c>
      <c r="C39" s="193" t="s">
        <v>128</v>
      </c>
      <c r="D39" s="87"/>
      <c r="E39" s="90"/>
      <c r="F39" s="16" t="s">
        <v>208</v>
      </c>
      <c r="G39" s="17"/>
      <c r="I39" s="216"/>
      <c r="J39" s="111"/>
      <c r="K39" s="111"/>
      <c r="L39" s="101"/>
    </row>
    <row r="40" spans="2:12" ht="15" customHeight="1">
      <c r="B40" s="197" t="s">
        <v>547</v>
      </c>
      <c r="C40" s="193" t="s">
        <v>129</v>
      </c>
      <c r="D40" s="87"/>
      <c r="E40" s="90"/>
      <c r="F40" s="16" t="s">
        <v>209</v>
      </c>
      <c r="G40" s="17" t="s">
        <v>1121</v>
      </c>
      <c r="I40" s="217">
        <f>I41+I42+I43+I44</f>
        <v>0</v>
      </c>
      <c r="J40" s="192">
        <f>J41+J42+J43+J44</f>
        <v>0</v>
      </c>
      <c r="K40" s="192">
        <f>K41+K42+K43+K44</f>
        <v>0</v>
      </c>
      <c r="L40" s="101"/>
    </row>
    <row r="41" spans="2:12" ht="15" customHeight="1">
      <c r="B41" s="197" t="s">
        <v>619</v>
      </c>
      <c r="C41" s="193" t="s">
        <v>130</v>
      </c>
      <c r="D41" s="87"/>
      <c r="E41" s="90"/>
      <c r="F41" s="16" t="s">
        <v>210</v>
      </c>
      <c r="G41" s="17"/>
      <c r="I41" s="219"/>
      <c r="J41" s="112"/>
      <c r="K41" s="112"/>
      <c r="L41" s="101"/>
    </row>
    <row r="42" spans="2:12" ht="15" customHeight="1">
      <c r="B42" s="197" t="s">
        <v>620</v>
      </c>
      <c r="C42" s="193" t="s">
        <v>131</v>
      </c>
      <c r="D42" s="87"/>
      <c r="E42" s="90"/>
      <c r="F42" s="16" t="s">
        <v>211</v>
      </c>
      <c r="G42" s="17"/>
      <c r="I42" s="219"/>
      <c r="J42" s="112"/>
      <c r="K42" s="112"/>
      <c r="L42" s="101"/>
    </row>
    <row r="43" spans="2:12" ht="15" customHeight="1">
      <c r="B43" s="197" t="s">
        <v>621</v>
      </c>
      <c r="C43" s="193" t="s">
        <v>132</v>
      </c>
      <c r="D43" s="87"/>
      <c r="E43" s="90"/>
      <c r="F43" s="16" t="s">
        <v>212</v>
      </c>
      <c r="G43" s="17"/>
      <c r="I43" s="219"/>
      <c r="J43" s="112"/>
      <c r="K43" s="112"/>
      <c r="L43" s="101"/>
    </row>
    <row r="44" spans="2:12" ht="15" customHeight="1">
      <c r="B44" s="197" t="s">
        <v>622</v>
      </c>
      <c r="C44" s="193" t="s">
        <v>133</v>
      </c>
      <c r="D44" s="87"/>
      <c r="E44" s="90"/>
      <c r="F44" s="16" t="s">
        <v>213</v>
      </c>
      <c r="G44" s="17"/>
      <c r="I44" s="219"/>
      <c r="J44" s="112"/>
      <c r="K44" s="112"/>
      <c r="L44" s="101"/>
    </row>
    <row r="45" spans="2:12" ht="15" customHeight="1" thickBot="1">
      <c r="B45" s="197" t="s">
        <v>623</v>
      </c>
      <c r="C45" s="193" t="s">
        <v>123</v>
      </c>
      <c r="D45" s="87"/>
      <c r="E45" s="90"/>
      <c r="F45" s="16" t="s">
        <v>829</v>
      </c>
      <c r="G45" s="17"/>
      <c r="I45" s="219"/>
      <c r="J45" s="112"/>
      <c r="K45" s="112"/>
      <c r="L45" s="101"/>
    </row>
    <row r="46" spans="2:12" ht="15" customHeight="1">
      <c r="B46" s="197"/>
      <c r="C46" s="198" t="s">
        <v>351</v>
      </c>
      <c r="D46" s="93"/>
      <c r="E46" s="94"/>
      <c r="F46" s="462" t="s">
        <v>186</v>
      </c>
      <c r="G46" s="12" t="s">
        <v>177</v>
      </c>
      <c r="I46" s="29"/>
      <c r="J46" s="20"/>
      <c r="K46" s="98"/>
      <c r="L46" s="100"/>
    </row>
    <row r="47" spans="2:12" ht="15" customHeight="1" thickBot="1">
      <c r="B47" s="197"/>
      <c r="C47" s="196" t="s">
        <v>356</v>
      </c>
      <c r="D47" s="95"/>
      <c r="E47" s="96"/>
      <c r="F47" s="463"/>
      <c r="G47" s="9"/>
      <c r="I47" s="30">
        <f>I17</f>
        <v>39082</v>
      </c>
      <c r="J47" s="21">
        <f>J17</f>
        <v>39447</v>
      </c>
      <c r="K47" s="104">
        <f>K17</f>
        <v>39813</v>
      </c>
      <c r="L47" s="100"/>
    </row>
    <row r="48" spans="2:12" ht="15" customHeight="1">
      <c r="B48" s="199" t="s">
        <v>534</v>
      </c>
      <c r="C48" s="200" t="s">
        <v>535</v>
      </c>
      <c r="D48" s="88"/>
      <c r="E48" s="89"/>
      <c r="F48" s="14" t="s">
        <v>282</v>
      </c>
      <c r="G48" s="15"/>
      <c r="I48" s="216"/>
      <c r="J48" s="111"/>
      <c r="K48" s="113"/>
      <c r="L48" s="101"/>
    </row>
    <row r="49" spans="2:12" ht="15" customHeight="1">
      <c r="B49" s="197" t="s">
        <v>536</v>
      </c>
      <c r="C49" s="190" t="s">
        <v>537</v>
      </c>
      <c r="D49" s="87"/>
      <c r="E49" s="90"/>
      <c r="F49" s="16" t="s">
        <v>283</v>
      </c>
      <c r="G49" s="17"/>
      <c r="I49" s="216"/>
      <c r="J49" s="111"/>
      <c r="K49" s="113"/>
      <c r="L49" s="101"/>
    </row>
    <row r="50" spans="2:12" ht="15" customHeight="1">
      <c r="B50" s="199" t="s">
        <v>633</v>
      </c>
      <c r="C50" s="193" t="s">
        <v>134</v>
      </c>
      <c r="D50" s="87"/>
      <c r="E50" s="90"/>
      <c r="F50" s="16" t="s">
        <v>284</v>
      </c>
      <c r="G50" s="17" t="s">
        <v>167</v>
      </c>
      <c r="I50" s="217">
        <f>I48-I49</f>
        <v>0</v>
      </c>
      <c r="J50" s="192">
        <f>J48-J49</f>
        <v>0</v>
      </c>
      <c r="K50" s="192">
        <f>K48-K49</f>
        <v>0</v>
      </c>
      <c r="L50" s="101"/>
    </row>
    <row r="51" spans="2:12" ht="15" customHeight="1">
      <c r="B51" s="199" t="s">
        <v>634</v>
      </c>
      <c r="C51" s="193" t="s">
        <v>135</v>
      </c>
      <c r="D51" s="87"/>
      <c r="E51" s="90"/>
      <c r="F51" s="16" t="s">
        <v>285</v>
      </c>
      <c r="G51" s="17" t="s">
        <v>168</v>
      </c>
      <c r="I51" s="217">
        <f>SUM(I52:I54)</f>
        <v>0</v>
      </c>
      <c r="J51" s="192">
        <f>SUM(J52:J54)</f>
        <v>0</v>
      </c>
      <c r="K51" s="192">
        <f>SUM(K52:K54)</f>
        <v>0</v>
      </c>
      <c r="L51" s="101"/>
    </row>
    <row r="52" spans="2:12" ht="15" customHeight="1">
      <c r="B52" s="201" t="s">
        <v>635</v>
      </c>
      <c r="C52" s="190" t="s">
        <v>542</v>
      </c>
      <c r="D52" s="87"/>
      <c r="E52" s="90"/>
      <c r="F52" s="16" t="s">
        <v>286</v>
      </c>
      <c r="G52" s="17"/>
      <c r="I52" s="216"/>
      <c r="J52" s="111"/>
      <c r="K52" s="111"/>
      <c r="L52" s="101"/>
    </row>
    <row r="53" spans="2:12" ht="15" customHeight="1">
      <c r="B53" s="201" t="s">
        <v>636</v>
      </c>
      <c r="C53" s="190" t="s">
        <v>136</v>
      </c>
      <c r="D53" s="87"/>
      <c r="E53" s="90"/>
      <c r="F53" s="16" t="s">
        <v>287</v>
      </c>
      <c r="G53" s="17"/>
      <c r="I53" s="216"/>
      <c r="J53" s="111"/>
      <c r="K53" s="111"/>
      <c r="L53" s="101"/>
    </row>
    <row r="54" spans="2:12" ht="15" customHeight="1">
      <c r="B54" s="201" t="s">
        <v>637</v>
      </c>
      <c r="C54" s="190" t="s">
        <v>546</v>
      </c>
      <c r="D54" s="87"/>
      <c r="E54" s="90"/>
      <c r="F54" s="16" t="s">
        <v>288</v>
      </c>
      <c r="G54" s="17"/>
      <c r="I54" s="216"/>
      <c r="J54" s="111"/>
      <c r="K54" s="111"/>
      <c r="L54" s="101"/>
    </row>
    <row r="55" spans="2:12" ht="15" customHeight="1">
      <c r="B55" s="202" t="s">
        <v>547</v>
      </c>
      <c r="C55" s="193" t="s">
        <v>137</v>
      </c>
      <c r="D55" s="87"/>
      <c r="E55" s="90"/>
      <c r="F55" s="16" t="s">
        <v>289</v>
      </c>
      <c r="G55" s="17" t="s">
        <v>169</v>
      </c>
      <c r="I55" s="217">
        <f>SUM(I56:I57)</f>
        <v>0</v>
      </c>
      <c r="J55" s="192">
        <f>SUM(J56:J57)</f>
        <v>0</v>
      </c>
      <c r="K55" s="192">
        <f>SUM(K56:K57)</f>
        <v>0</v>
      </c>
      <c r="L55" s="101"/>
    </row>
    <row r="56" spans="2:12" ht="15" customHeight="1">
      <c r="B56" s="201" t="s">
        <v>635</v>
      </c>
      <c r="C56" s="190" t="s">
        <v>138</v>
      </c>
      <c r="D56" s="87"/>
      <c r="E56" s="90"/>
      <c r="F56" s="16" t="s">
        <v>290</v>
      </c>
      <c r="G56" s="17"/>
      <c r="I56" s="216"/>
      <c r="J56" s="111"/>
      <c r="K56" s="111"/>
      <c r="L56" s="101"/>
    </row>
    <row r="57" spans="2:12" ht="15" customHeight="1">
      <c r="B57" s="201" t="s">
        <v>636</v>
      </c>
      <c r="C57" s="190" t="s">
        <v>550</v>
      </c>
      <c r="D57" s="87"/>
      <c r="E57" s="90"/>
      <c r="F57" s="16" t="s">
        <v>291</v>
      </c>
      <c r="G57" s="17"/>
      <c r="I57" s="216"/>
      <c r="J57" s="111"/>
      <c r="K57" s="111"/>
      <c r="L57" s="101"/>
    </row>
    <row r="58" spans="2:12" ht="15" customHeight="1">
      <c r="B58" s="199" t="s">
        <v>633</v>
      </c>
      <c r="C58" s="193" t="s">
        <v>139</v>
      </c>
      <c r="D58" s="87"/>
      <c r="E58" s="90"/>
      <c r="F58" s="16" t="s">
        <v>292</v>
      </c>
      <c r="G58" s="17" t="s">
        <v>170</v>
      </c>
      <c r="I58" s="217">
        <f>I50+I51-I55</f>
        <v>0</v>
      </c>
      <c r="J58" s="192">
        <f>J50+J51-J55</f>
        <v>0</v>
      </c>
      <c r="K58" s="192">
        <f>K50+K51-K55</f>
        <v>0</v>
      </c>
      <c r="L58" s="101"/>
    </row>
    <row r="59" spans="2:12" ht="15" customHeight="1">
      <c r="B59" s="202" t="s">
        <v>552</v>
      </c>
      <c r="C59" s="193" t="s">
        <v>140</v>
      </c>
      <c r="D59" s="87"/>
      <c r="E59" s="90"/>
      <c r="F59" s="16" t="s">
        <v>293</v>
      </c>
      <c r="G59" s="17"/>
      <c r="I59" s="219"/>
      <c r="J59" s="112"/>
      <c r="K59" s="112"/>
      <c r="L59" s="101"/>
    </row>
    <row r="60" spans="2:12" ht="15" customHeight="1">
      <c r="B60" s="202" t="s">
        <v>557</v>
      </c>
      <c r="C60" s="190" t="s">
        <v>558</v>
      </c>
      <c r="D60" s="87"/>
      <c r="E60" s="90"/>
      <c r="F60" s="16" t="s">
        <v>294</v>
      </c>
      <c r="G60" s="17"/>
      <c r="I60" s="219"/>
      <c r="J60" s="112"/>
      <c r="K60" s="112"/>
      <c r="L60" s="101"/>
    </row>
    <row r="61" spans="2:12" ht="15" customHeight="1">
      <c r="B61" s="202" t="s">
        <v>559</v>
      </c>
      <c r="C61" s="190" t="s">
        <v>560</v>
      </c>
      <c r="D61" s="87"/>
      <c r="E61" s="90"/>
      <c r="F61" s="16" t="s">
        <v>295</v>
      </c>
      <c r="G61" s="17"/>
      <c r="I61" s="219"/>
      <c r="J61" s="112"/>
      <c r="K61" s="112"/>
      <c r="L61" s="101"/>
    </row>
    <row r="62" spans="2:12" ht="15" customHeight="1">
      <c r="B62" s="199" t="s">
        <v>561</v>
      </c>
      <c r="C62" s="190" t="s">
        <v>562</v>
      </c>
      <c r="D62" s="87"/>
      <c r="E62" s="90"/>
      <c r="F62" s="16" t="s">
        <v>296</v>
      </c>
      <c r="G62" s="17"/>
      <c r="I62" s="219"/>
      <c r="J62" s="112"/>
      <c r="K62" s="112"/>
      <c r="L62" s="101"/>
    </row>
    <row r="63" spans="2:12" ht="15" customHeight="1">
      <c r="B63" s="197" t="s">
        <v>567</v>
      </c>
      <c r="C63" s="190" t="s">
        <v>568</v>
      </c>
      <c r="D63" s="87"/>
      <c r="E63" s="90"/>
      <c r="F63" s="16" t="s">
        <v>297</v>
      </c>
      <c r="G63" s="17"/>
      <c r="I63" s="219"/>
      <c r="J63" s="112"/>
      <c r="K63" s="112"/>
      <c r="L63" s="101"/>
    </row>
    <row r="64" spans="2:12" ht="15" customHeight="1">
      <c r="B64" s="202" t="s">
        <v>571</v>
      </c>
      <c r="C64" s="190" t="s">
        <v>141</v>
      </c>
      <c r="D64" s="87"/>
      <c r="E64" s="90"/>
      <c r="F64" s="16" t="s">
        <v>298</v>
      </c>
      <c r="G64" s="17"/>
      <c r="I64" s="219"/>
      <c r="J64" s="112"/>
      <c r="K64" s="112"/>
      <c r="L64" s="101"/>
    </row>
    <row r="65" spans="2:12" ht="15" customHeight="1">
      <c r="B65" s="199" t="s">
        <v>638</v>
      </c>
      <c r="C65" s="190" t="s">
        <v>573</v>
      </c>
      <c r="D65" s="87"/>
      <c r="E65" s="90"/>
      <c r="F65" s="16" t="s">
        <v>299</v>
      </c>
      <c r="G65" s="17"/>
      <c r="I65" s="219"/>
      <c r="J65" s="112"/>
      <c r="K65" s="112"/>
      <c r="L65" s="101"/>
    </row>
    <row r="66" spans="2:12" ht="15" customHeight="1">
      <c r="B66" s="197" t="s">
        <v>639</v>
      </c>
      <c r="C66" s="190" t="s">
        <v>574</v>
      </c>
      <c r="D66" s="87"/>
      <c r="E66" s="90"/>
      <c r="F66" s="16" t="s">
        <v>300</v>
      </c>
      <c r="G66" s="17"/>
      <c r="I66" s="219"/>
      <c r="J66" s="112"/>
      <c r="K66" s="112"/>
      <c r="L66" s="101"/>
    </row>
    <row r="67" spans="2:12" ht="15" customHeight="1">
      <c r="B67" s="199" t="s">
        <v>112</v>
      </c>
      <c r="C67" s="190" t="s">
        <v>575</v>
      </c>
      <c r="D67" s="87"/>
      <c r="E67" s="90"/>
      <c r="F67" s="16" t="s">
        <v>301</v>
      </c>
      <c r="G67" s="17"/>
      <c r="I67" s="219"/>
      <c r="J67" s="112"/>
      <c r="K67" s="112"/>
      <c r="L67" s="101"/>
    </row>
    <row r="68" spans="2:12" ht="15.75" customHeight="1">
      <c r="B68" s="197" t="s">
        <v>534</v>
      </c>
      <c r="C68" s="190" t="s">
        <v>576</v>
      </c>
      <c r="D68" s="87"/>
      <c r="E68" s="90"/>
      <c r="F68" s="16" t="s">
        <v>302</v>
      </c>
      <c r="G68" s="17"/>
      <c r="I68" s="219"/>
      <c r="J68" s="112"/>
      <c r="K68" s="112"/>
      <c r="L68" s="101"/>
    </row>
    <row r="69" spans="2:12" ht="15" customHeight="1">
      <c r="B69" s="197"/>
      <c r="C69" s="193" t="s">
        <v>142</v>
      </c>
      <c r="D69" s="87"/>
      <c r="E69" s="90"/>
      <c r="F69" s="16" t="s">
        <v>856</v>
      </c>
      <c r="G69" s="203" t="s">
        <v>1122</v>
      </c>
      <c r="I69" s="217">
        <f>I58-I59-I60-I61+I62-I63-I64+I65-I66+I67-I68</f>
        <v>0</v>
      </c>
      <c r="J69" s="217">
        <f>J58-J59-J60-J61+J62-J63-J64+J65-J66+J67-J68</f>
        <v>0</v>
      </c>
      <c r="K69" s="217">
        <f>K58-K59-K60-K61+K62-K63-K64+K65-K66+K67-K68</f>
        <v>0</v>
      </c>
      <c r="L69" s="101"/>
    </row>
    <row r="70" spans="2:12" ht="15" customHeight="1">
      <c r="B70" s="199" t="s">
        <v>640</v>
      </c>
      <c r="C70" s="190" t="s">
        <v>143</v>
      </c>
      <c r="D70" s="87"/>
      <c r="E70" s="90"/>
      <c r="F70" s="16" t="s">
        <v>857</v>
      </c>
      <c r="G70" s="17"/>
      <c r="I70" s="229"/>
      <c r="J70" s="230"/>
      <c r="K70" s="230"/>
      <c r="L70" s="101"/>
    </row>
    <row r="71" spans="2:12" ht="15" customHeight="1">
      <c r="B71" s="197" t="s">
        <v>641</v>
      </c>
      <c r="C71" s="190" t="s">
        <v>144</v>
      </c>
      <c r="D71" s="87"/>
      <c r="E71" s="90"/>
      <c r="F71" s="16" t="s">
        <v>858</v>
      </c>
      <c r="G71" s="17"/>
      <c r="I71" s="229"/>
      <c r="J71" s="230"/>
      <c r="K71" s="230"/>
      <c r="L71" s="101"/>
    </row>
    <row r="72" spans="2:12" ht="15" customHeight="1">
      <c r="B72" s="199" t="s">
        <v>642</v>
      </c>
      <c r="C72" s="190" t="s">
        <v>582</v>
      </c>
      <c r="D72" s="87"/>
      <c r="E72" s="90"/>
      <c r="F72" s="16" t="s">
        <v>303</v>
      </c>
      <c r="G72" s="17"/>
      <c r="I72" s="229"/>
      <c r="J72" s="230"/>
      <c r="K72" s="230"/>
      <c r="L72" s="101"/>
    </row>
    <row r="73" spans="2:12" ht="15" customHeight="1">
      <c r="B73" s="199" t="s">
        <v>643</v>
      </c>
      <c r="C73" s="190" t="s">
        <v>588</v>
      </c>
      <c r="D73" s="87"/>
      <c r="E73" s="90"/>
      <c r="F73" s="16" t="s">
        <v>304</v>
      </c>
      <c r="G73" s="17"/>
      <c r="I73" s="229"/>
      <c r="J73" s="230"/>
      <c r="K73" s="230"/>
      <c r="L73" s="101"/>
    </row>
    <row r="74" spans="2:12" ht="15" customHeight="1">
      <c r="B74" s="197" t="s">
        <v>589</v>
      </c>
      <c r="C74" s="190" t="s">
        <v>590</v>
      </c>
      <c r="D74" s="87"/>
      <c r="E74" s="90"/>
      <c r="F74" s="16" t="s">
        <v>305</v>
      </c>
      <c r="G74" s="17"/>
      <c r="I74" s="229"/>
      <c r="J74" s="230"/>
      <c r="K74" s="230"/>
      <c r="L74" s="101"/>
    </row>
    <row r="75" spans="2:12" ht="15" customHeight="1">
      <c r="B75" s="199" t="s">
        <v>145</v>
      </c>
      <c r="C75" s="190" t="s">
        <v>592</v>
      </c>
      <c r="D75" s="87"/>
      <c r="E75" s="90"/>
      <c r="F75" s="16" t="s">
        <v>306</v>
      </c>
      <c r="G75" s="17"/>
      <c r="I75" s="229"/>
      <c r="J75" s="230"/>
      <c r="K75" s="230"/>
      <c r="L75" s="101"/>
    </row>
    <row r="76" spans="2:12" ht="15" customHeight="1">
      <c r="B76" s="197" t="s">
        <v>593</v>
      </c>
      <c r="C76" s="190" t="s">
        <v>594</v>
      </c>
      <c r="D76" s="87"/>
      <c r="E76" s="90"/>
      <c r="F76" s="16" t="s">
        <v>307</v>
      </c>
      <c r="G76" s="17"/>
      <c r="I76" s="229"/>
      <c r="J76" s="230"/>
      <c r="K76" s="230"/>
      <c r="L76" s="101"/>
    </row>
    <row r="77" spans="2:12" ht="15.75" customHeight="1">
      <c r="B77" s="197" t="s">
        <v>595</v>
      </c>
      <c r="C77" s="190" t="s">
        <v>596</v>
      </c>
      <c r="D77" s="87"/>
      <c r="E77" s="90"/>
      <c r="F77" s="16" t="s">
        <v>308</v>
      </c>
      <c r="G77" s="17"/>
      <c r="I77" s="229"/>
      <c r="J77" s="230"/>
      <c r="K77" s="230"/>
      <c r="L77" s="101"/>
    </row>
    <row r="78" spans="2:12" ht="15" customHeight="1">
      <c r="B78" s="199" t="s">
        <v>645</v>
      </c>
      <c r="C78" s="190" t="s">
        <v>597</v>
      </c>
      <c r="D78" s="87"/>
      <c r="E78" s="90"/>
      <c r="F78" s="16" t="s">
        <v>309</v>
      </c>
      <c r="G78" s="17"/>
      <c r="I78" s="229"/>
      <c r="J78" s="230"/>
      <c r="K78" s="230"/>
      <c r="L78" s="101"/>
    </row>
    <row r="79" spans="2:12" ht="15" customHeight="1">
      <c r="B79" s="197" t="s">
        <v>646</v>
      </c>
      <c r="C79" s="190" t="s">
        <v>598</v>
      </c>
      <c r="D79" s="87"/>
      <c r="E79" s="90"/>
      <c r="F79" s="16" t="s">
        <v>310</v>
      </c>
      <c r="G79" s="17"/>
      <c r="I79" s="229"/>
      <c r="J79" s="230"/>
      <c r="K79" s="230"/>
      <c r="L79" s="101"/>
    </row>
    <row r="80" spans="2:12" ht="15" customHeight="1">
      <c r="B80" s="199" t="s">
        <v>644</v>
      </c>
      <c r="C80" s="190" t="s">
        <v>599</v>
      </c>
      <c r="D80" s="87"/>
      <c r="E80" s="90"/>
      <c r="F80" s="16" t="s">
        <v>311</v>
      </c>
      <c r="G80" s="17"/>
      <c r="I80" s="229"/>
      <c r="J80" s="230"/>
      <c r="K80" s="230"/>
      <c r="L80" s="101"/>
    </row>
    <row r="81" spans="2:12" ht="15" customHeight="1">
      <c r="B81" s="197" t="s">
        <v>647</v>
      </c>
      <c r="C81" s="190" t="s">
        <v>600</v>
      </c>
      <c r="D81" s="87"/>
      <c r="E81" s="90"/>
      <c r="F81" s="16" t="s">
        <v>312</v>
      </c>
      <c r="G81" s="17"/>
      <c r="I81" s="229"/>
      <c r="J81" s="230"/>
      <c r="K81" s="230"/>
      <c r="L81" s="101"/>
    </row>
    <row r="82" spans="2:12" ht="15" customHeight="1">
      <c r="B82" s="199" t="s">
        <v>94</v>
      </c>
      <c r="C82" s="190" t="s">
        <v>601</v>
      </c>
      <c r="D82" s="87"/>
      <c r="E82" s="90"/>
      <c r="F82" s="16" t="s">
        <v>313</v>
      </c>
      <c r="G82" s="17"/>
      <c r="I82" s="229"/>
      <c r="J82" s="230"/>
      <c r="K82" s="230"/>
      <c r="L82" s="101"/>
    </row>
    <row r="83" spans="2:12" ht="15" customHeight="1">
      <c r="B83" s="197" t="s">
        <v>95</v>
      </c>
      <c r="C83" s="190" t="s">
        <v>602</v>
      </c>
      <c r="D83" s="87"/>
      <c r="E83" s="90"/>
      <c r="F83" s="16" t="s">
        <v>314</v>
      </c>
      <c r="G83" s="17"/>
      <c r="I83" s="229"/>
      <c r="J83" s="230"/>
      <c r="K83" s="230"/>
      <c r="L83" s="101"/>
    </row>
    <row r="84" spans="2:12" ht="15" customHeight="1">
      <c r="B84" s="199" t="s">
        <v>577</v>
      </c>
      <c r="C84" s="193" t="s">
        <v>146</v>
      </c>
      <c r="D84" s="87"/>
      <c r="E84" s="90"/>
      <c r="F84" s="16" t="s">
        <v>315</v>
      </c>
      <c r="G84" s="203" t="s">
        <v>1123</v>
      </c>
      <c r="I84" s="217">
        <f>I70-I71+I72+I73-I74+I75-I76-I77+I78-I79+I80-I81+I82-I83</f>
        <v>0</v>
      </c>
      <c r="J84" s="217">
        <f>J70-J71+J72+J73-J74+J75-J76-J77+J78-J79+J80-J81+J82-J83</f>
        <v>0</v>
      </c>
      <c r="K84" s="217">
        <f>K70-K71+K72+K73-K74+K75-K76-K77+K78-K79+K80-K81+K82-K83</f>
        <v>0</v>
      </c>
      <c r="L84" s="101"/>
    </row>
    <row r="85" spans="2:12" ht="15" customHeight="1">
      <c r="B85" s="197" t="s">
        <v>96</v>
      </c>
      <c r="C85" s="193" t="s">
        <v>147</v>
      </c>
      <c r="D85" s="87"/>
      <c r="E85" s="90"/>
      <c r="F85" s="16" t="s">
        <v>316</v>
      </c>
      <c r="G85" s="17"/>
      <c r="I85" s="219"/>
      <c r="J85" s="112"/>
      <c r="K85" s="112"/>
      <c r="L85" s="101"/>
    </row>
    <row r="86" spans="2:13" ht="15" customHeight="1">
      <c r="B86" s="197"/>
      <c r="C86" s="193" t="s">
        <v>148</v>
      </c>
      <c r="D86" s="87"/>
      <c r="E86" s="90"/>
      <c r="F86" s="16" t="s">
        <v>317</v>
      </c>
      <c r="G86" s="17" t="s">
        <v>1124</v>
      </c>
      <c r="I86" s="217">
        <f>+I69+I84-I85</f>
        <v>0</v>
      </c>
      <c r="J86" s="192">
        <f>+J69+J84-J85</f>
        <v>0</v>
      </c>
      <c r="K86" s="192">
        <f>+K69+K84-K85</f>
        <v>0</v>
      </c>
      <c r="L86" s="101"/>
      <c r="M86" s="125"/>
    </row>
    <row r="87" spans="2:13" ht="15" customHeight="1">
      <c r="B87" s="199" t="s">
        <v>99</v>
      </c>
      <c r="C87" s="190" t="s">
        <v>610</v>
      </c>
      <c r="D87" s="87"/>
      <c r="E87" s="90"/>
      <c r="F87" s="16" t="s">
        <v>318</v>
      </c>
      <c r="G87" s="17"/>
      <c r="I87" s="220"/>
      <c r="J87" s="204"/>
      <c r="K87" s="204"/>
      <c r="L87" s="101"/>
      <c r="M87" s="125"/>
    </row>
    <row r="88" spans="2:13" ht="15" customHeight="1">
      <c r="B88" s="197" t="s">
        <v>100</v>
      </c>
      <c r="C88" s="190" t="s">
        <v>611</v>
      </c>
      <c r="D88" s="87"/>
      <c r="E88" s="90"/>
      <c r="F88" s="16" t="s">
        <v>319</v>
      </c>
      <c r="G88" s="17"/>
      <c r="I88" s="220"/>
      <c r="J88" s="204"/>
      <c r="K88" s="204"/>
      <c r="L88" s="101"/>
      <c r="M88" s="125"/>
    </row>
    <row r="89" spans="2:13" ht="15" customHeight="1">
      <c r="B89" s="197" t="s">
        <v>101</v>
      </c>
      <c r="C89" s="193" t="s">
        <v>149</v>
      </c>
      <c r="D89" s="87"/>
      <c r="E89" s="90"/>
      <c r="F89" s="16" t="s">
        <v>320</v>
      </c>
      <c r="G89" s="17"/>
      <c r="I89" s="220"/>
      <c r="J89" s="204"/>
      <c r="K89" s="204"/>
      <c r="L89" s="101"/>
      <c r="M89" s="125"/>
    </row>
    <row r="90" spans="2:13" ht="15" customHeight="1">
      <c r="B90" s="197" t="s">
        <v>577</v>
      </c>
      <c r="C90" s="193" t="s">
        <v>150</v>
      </c>
      <c r="D90" s="87"/>
      <c r="E90" s="90"/>
      <c r="F90" s="16" t="s">
        <v>321</v>
      </c>
      <c r="G90" s="17" t="s">
        <v>1125</v>
      </c>
      <c r="I90" s="217">
        <f>I87-I88-I89</f>
        <v>0</v>
      </c>
      <c r="J90" s="192">
        <f>J87-J88-J89</f>
        <v>0</v>
      </c>
      <c r="K90" s="192">
        <f>K87-K88-K89</f>
        <v>0</v>
      </c>
      <c r="L90" s="101"/>
      <c r="M90" s="125"/>
    </row>
    <row r="91" spans="2:13" ht="15" customHeight="1">
      <c r="B91" s="197" t="s">
        <v>104</v>
      </c>
      <c r="C91" s="190" t="s">
        <v>151</v>
      </c>
      <c r="D91" s="87"/>
      <c r="E91" s="90"/>
      <c r="F91" s="16" t="s">
        <v>322</v>
      </c>
      <c r="G91" s="22"/>
      <c r="I91" s="216"/>
      <c r="J91" s="111"/>
      <c r="K91" s="111"/>
      <c r="L91" s="101"/>
      <c r="M91" s="125"/>
    </row>
    <row r="92" spans="2:13" ht="15" customHeight="1">
      <c r="B92" s="187"/>
      <c r="C92" s="193" t="s">
        <v>152</v>
      </c>
      <c r="D92" s="87"/>
      <c r="E92" s="90"/>
      <c r="F92" s="16" t="s">
        <v>323</v>
      </c>
      <c r="G92" s="17" t="s">
        <v>1126</v>
      </c>
      <c r="I92" s="217">
        <f>+I86+I90-I91</f>
        <v>0</v>
      </c>
      <c r="J92" s="192">
        <f>+J86+J90-J91</f>
        <v>0</v>
      </c>
      <c r="K92" s="192">
        <f>+K86+K90-K91</f>
        <v>0</v>
      </c>
      <c r="L92" s="101"/>
      <c r="M92" s="125"/>
    </row>
    <row r="93" spans="2:13" ht="15" customHeight="1" thickBot="1">
      <c r="B93" s="187"/>
      <c r="C93" s="205" t="s">
        <v>153</v>
      </c>
      <c r="D93" s="91"/>
      <c r="E93" s="92"/>
      <c r="F93" s="18" t="s">
        <v>324</v>
      </c>
      <c r="G93" s="19" t="s">
        <v>1127</v>
      </c>
      <c r="I93" s="221">
        <f>I69+I84+I87-I88</f>
        <v>0</v>
      </c>
      <c r="J93" s="206">
        <f>J69+J84+J87-J88</f>
        <v>0</v>
      </c>
      <c r="K93" s="206">
        <f>K69+K84+K87-K88</f>
        <v>0</v>
      </c>
      <c r="L93" s="101"/>
      <c r="M93" s="125"/>
    </row>
    <row r="94" spans="2:13" ht="15" customHeight="1" thickBot="1">
      <c r="B94" s="187"/>
      <c r="C94" s="207" t="s">
        <v>355</v>
      </c>
      <c r="D94" s="85"/>
      <c r="E94" s="84"/>
      <c r="F94" s="103"/>
      <c r="G94" s="85"/>
      <c r="H94" s="131"/>
      <c r="I94" s="214">
        <f>I92-I39</f>
        <v>0</v>
      </c>
      <c r="J94" s="97">
        <f>J92-J39</f>
        <v>0</v>
      </c>
      <c r="K94" s="97">
        <f>K92-K39</f>
        <v>0</v>
      </c>
      <c r="L94" s="208"/>
      <c r="M94" s="125">
        <f>IF(I94&lt;&gt;0,1,IF(J94&lt;&gt;0,1,IF(K94&lt;&gt;0,1,0)))</f>
        <v>0</v>
      </c>
    </row>
    <row r="95" spans="1:12" ht="24" customHeight="1" thickBot="1">
      <c r="A95" s="24"/>
      <c r="B95" s="27"/>
      <c r="C95" s="292" t="s">
        <v>1012</v>
      </c>
      <c r="D95" s="293"/>
      <c r="E95" s="294"/>
      <c r="F95" s="295"/>
      <c r="G95" s="7"/>
      <c r="H95" s="8"/>
      <c r="I95" s="21">
        <f>I17</f>
        <v>39082</v>
      </c>
      <c r="J95" s="21">
        <f>J17</f>
        <v>39447</v>
      </c>
      <c r="K95" s="21">
        <f>K17</f>
        <v>39813</v>
      </c>
      <c r="L95" s="296"/>
    </row>
    <row r="96" spans="1:13" s="10" customFormat="1" ht="16.5" customHeight="1">
      <c r="A96" s="24"/>
      <c r="B96" s="27"/>
      <c r="C96" s="297" t="s">
        <v>1013</v>
      </c>
      <c r="D96" s="298"/>
      <c r="E96" s="74"/>
      <c r="F96" s="23" t="s">
        <v>282</v>
      </c>
      <c r="G96" s="75"/>
      <c r="H96" s="76"/>
      <c r="I96" s="114" t="s">
        <v>352</v>
      </c>
      <c r="J96" s="299"/>
      <c r="K96" s="114" t="s">
        <v>352</v>
      </c>
      <c r="L96" s="300"/>
      <c r="M96" s="11"/>
    </row>
    <row r="97" spans="1:13" s="10" customFormat="1" ht="16.5" customHeight="1">
      <c r="A97" s="24"/>
      <c r="B97" s="27"/>
      <c r="C97" s="31" t="s">
        <v>1014</v>
      </c>
      <c r="D97" s="77"/>
      <c r="E97" s="78"/>
      <c r="F97" s="16" t="s">
        <v>283</v>
      </c>
      <c r="G97" s="75"/>
      <c r="H97" s="76"/>
      <c r="I97" s="396"/>
      <c r="J97" s="299"/>
      <c r="K97" s="396"/>
      <c r="L97" s="300"/>
      <c r="M97" s="11"/>
    </row>
    <row r="98" spans="1:13" s="10" customFormat="1" ht="16.5" customHeight="1">
      <c r="A98" s="24"/>
      <c r="B98" s="27"/>
      <c r="C98" s="31" t="s">
        <v>1015</v>
      </c>
      <c r="D98" s="77"/>
      <c r="E98" s="78"/>
      <c r="F98" s="16" t="s">
        <v>284</v>
      </c>
      <c r="G98" s="75"/>
      <c r="H98" s="76"/>
      <c r="I98" s="396"/>
      <c r="J98" s="299"/>
      <c r="K98" s="396"/>
      <c r="L98" s="300"/>
      <c r="M98" s="11"/>
    </row>
    <row r="99" spans="1:13" s="10" customFormat="1" ht="16.5" customHeight="1">
      <c r="A99" s="24"/>
      <c r="B99" s="27"/>
      <c r="C99" s="235" t="s">
        <v>1016</v>
      </c>
      <c r="D99" s="79"/>
      <c r="E99" s="80"/>
      <c r="F99" s="16" t="s">
        <v>285</v>
      </c>
      <c r="G99" s="75"/>
      <c r="H99" s="76"/>
      <c r="I99" s="114" t="s">
        <v>352</v>
      </c>
      <c r="J99" s="301"/>
      <c r="K99" s="114" t="s">
        <v>352</v>
      </c>
      <c r="L99" s="300"/>
      <c r="M99" s="11"/>
    </row>
    <row r="100" spans="1:13" s="10" customFormat="1" ht="16.5" customHeight="1">
      <c r="A100" s="24"/>
      <c r="B100" s="27"/>
      <c r="C100" s="302" t="s">
        <v>1017</v>
      </c>
      <c r="D100" s="77"/>
      <c r="E100" s="78"/>
      <c r="F100" s="16" t="s">
        <v>286</v>
      </c>
      <c r="G100" s="75"/>
      <c r="H100" s="76"/>
      <c r="I100" s="303"/>
      <c r="J100" s="301"/>
      <c r="K100" s="304"/>
      <c r="L100" s="300"/>
      <c r="M100" s="11"/>
    </row>
    <row r="101" spans="2:13" s="24" customFormat="1" ht="16.5" customHeight="1">
      <c r="B101" s="27"/>
      <c r="C101" s="31" t="s">
        <v>1018</v>
      </c>
      <c r="D101" s="77"/>
      <c r="E101" s="78"/>
      <c r="F101" s="16" t="s">
        <v>287</v>
      </c>
      <c r="G101" s="75"/>
      <c r="H101" s="76"/>
      <c r="I101" s="396"/>
      <c r="J101" s="301"/>
      <c r="K101" s="396"/>
      <c r="L101" s="300"/>
      <c r="M101" s="11"/>
    </row>
    <row r="102" spans="1:13" s="10" customFormat="1" ht="16.5" customHeight="1">
      <c r="A102" s="24"/>
      <c r="B102" s="27"/>
      <c r="C102" s="31" t="s">
        <v>1019</v>
      </c>
      <c r="D102" s="77"/>
      <c r="E102" s="78"/>
      <c r="F102" s="16" t="s">
        <v>288</v>
      </c>
      <c r="G102" s="75"/>
      <c r="H102" s="76"/>
      <c r="I102" s="396"/>
      <c r="J102" s="301"/>
      <c r="K102" s="396"/>
      <c r="L102" s="300"/>
      <c r="M102" s="11"/>
    </row>
    <row r="103" spans="1:12" s="11" customFormat="1" ht="16.5" customHeight="1">
      <c r="A103" s="24"/>
      <c r="B103" s="27"/>
      <c r="C103" s="31" t="s">
        <v>1020</v>
      </c>
      <c r="D103" s="77"/>
      <c r="E103" s="78"/>
      <c r="F103" s="16" t="s">
        <v>289</v>
      </c>
      <c r="G103" s="75"/>
      <c r="H103" s="76"/>
      <c r="I103" s="303"/>
      <c r="J103" s="301"/>
      <c r="K103" s="304"/>
      <c r="L103" s="300"/>
    </row>
    <row r="104" spans="1:12" s="11" customFormat="1" ht="16.5" customHeight="1">
      <c r="A104" s="24"/>
      <c r="B104" s="27"/>
      <c r="C104" s="31" t="s">
        <v>1021</v>
      </c>
      <c r="D104" s="77"/>
      <c r="E104" s="78"/>
      <c r="F104" s="16" t="s">
        <v>290</v>
      </c>
      <c r="G104" s="75"/>
      <c r="H104" s="76"/>
      <c r="I104" s="303"/>
      <c r="J104" s="301"/>
      <c r="K104" s="303"/>
      <c r="L104" s="300"/>
    </row>
    <row r="105" spans="1:12" s="11" customFormat="1" ht="16.5" customHeight="1">
      <c r="A105" s="24"/>
      <c r="B105" s="27"/>
      <c r="C105" s="31" t="s">
        <v>1022</v>
      </c>
      <c r="D105" s="77"/>
      <c r="E105" s="78"/>
      <c r="F105" s="16" t="s">
        <v>291</v>
      </c>
      <c r="G105" s="75"/>
      <c r="H105" s="76"/>
      <c r="I105" s="303"/>
      <c r="J105" s="301"/>
      <c r="K105" s="303"/>
      <c r="L105" s="300"/>
    </row>
    <row r="106" spans="1:12" s="11" customFormat="1" ht="16.5" customHeight="1">
      <c r="A106" s="24"/>
      <c r="B106" s="27"/>
      <c r="C106" s="273" t="s">
        <v>1023</v>
      </c>
      <c r="D106" s="305"/>
      <c r="E106" s="274"/>
      <c r="F106" s="18" t="s">
        <v>292</v>
      </c>
      <c r="G106" s="275"/>
      <c r="H106" s="276"/>
      <c r="I106" s="114" t="s">
        <v>352</v>
      </c>
      <c r="J106" s="306"/>
      <c r="K106" s="114" t="s">
        <v>352</v>
      </c>
      <c r="L106" s="307"/>
    </row>
    <row r="107" spans="1:12" s="11" customFormat="1" ht="16.5" customHeight="1">
      <c r="A107" s="24"/>
      <c r="B107" s="27"/>
      <c r="C107" s="31" t="s">
        <v>1024</v>
      </c>
      <c r="D107" s="77"/>
      <c r="E107" s="274"/>
      <c r="F107" s="18" t="s">
        <v>293</v>
      </c>
      <c r="G107" s="275"/>
      <c r="H107" s="276"/>
      <c r="I107" s="308" t="s">
        <v>352</v>
      </c>
      <c r="J107" s="306"/>
      <c r="K107" s="308" t="s">
        <v>352</v>
      </c>
      <c r="L107" s="307"/>
    </row>
    <row r="108" spans="1:12" s="11" customFormat="1" ht="16.5" customHeight="1">
      <c r="A108" s="24"/>
      <c r="B108" s="27"/>
      <c r="C108" s="81" t="s">
        <v>1025</v>
      </c>
      <c r="D108" s="132"/>
      <c r="E108" s="274"/>
      <c r="F108" s="18" t="s">
        <v>294</v>
      </c>
      <c r="G108" s="275"/>
      <c r="H108" s="276"/>
      <c r="I108" s="114" t="s">
        <v>352</v>
      </c>
      <c r="J108" s="309" t="e">
        <f>NA()</f>
        <v>#N/A</v>
      </c>
      <c r="K108" s="114" t="s">
        <v>352</v>
      </c>
      <c r="L108" s="307"/>
    </row>
    <row r="109" spans="1:12" s="11" customFormat="1" ht="16.5" customHeight="1">
      <c r="A109" s="24"/>
      <c r="B109" s="27"/>
      <c r="C109" s="273" t="s">
        <v>1026</v>
      </c>
      <c r="D109" s="305"/>
      <c r="E109" s="274"/>
      <c r="F109" s="18" t="s">
        <v>295</v>
      </c>
      <c r="G109" s="275"/>
      <c r="H109" s="276"/>
      <c r="I109" s="308" t="s">
        <v>352</v>
      </c>
      <c r="J109" s="309" t="e">
        <f>NA()</f>
        <v>#N/A</v>
      </c>
      <c r="K109" s="308" t="s">
        <v>352</v>
      </c>
      <c r="L109" s="307"/>
    </row>
    <row r="110" spans="1:12" s="11" customFormat="1" ht="16.5" customHeight="1">
      <c r="A110" s="24"/>
      <c r="B110" s="27"/>
      <c r="C110" s="273" t="s">
        <v>1027</v>
      </c>
      <c r="D110" s="305"/>
      <c r="E110" s="274"/>
      <c r="F110" s="18" t="s">
        <v>296</v>
      </c>
      <c r="G110" s="275"/>
      <c r="H110" s="276"/>
      <c r="I110" s="114" t="s">
        <v>352</v>
      </c>
      <c r="J110" s="309" t="e">
        <f>NA()</f>
        <v>#N/A</v>
      </c>
      <c r="K110" s="114" t="s">
        <v>352</v>
      </c>
      <c r="L110" s="307"/>
    </row>
    <row r="111" spans="1:12" s="11" customFormat="1" ht="16.5" customHeight="1">
      <c r="A111" s="24"/>
      <c r="B111" s="27"/>
      <c r="C111" s="273" t="s">
        <v>1028</v>
      </c>
      <c r="D111" s="305"/>
      <c r="E111" s="274"/>
      <c r="F111" s="18" t="s">
        <v>297</v>
      </c>
      <c r="G111" s="275"/>
      <c r="H111" s="276"/>
      <c r="I111" s="308" t="s">
        <v>352</v>
      </c>
      <c r="J111" s="309" t="e">
        <f>NA()</f>
        <v>#N/A</v>
      </c>
      <c r="K111" s="308" t="s">
        <v>352</v>
      </c>
      <c r="L111" s="307"/>
    </row>
    <row r="112" spans="1:12" s="11" customFormat="1" ht="16.5" customHeight="1">
      <c r="A112" s="24"/>
      <c r="B112" s="27"/>
      <c r="C112" s="31" t="s">
        <v>1029</v>
      </c>
      <c r="D112" s="77"/>
      <c r="E112" s="78"/>
      <c r="F112" s="18" t="s">
        <v>298</v>
      </c>
      <c r="G112" s="275"/>
      <c r="H112" s="276"/>
      <c r="I112" s="308" t="s">
        <v>352</v>
      </c>
      <c r="J112" s="309" t="e">
        <f>NA()</f>
        <v>#N/A</v>
      </c>
      <c r="K112" s="308" t="s">
        <v>352</v>
      </c>
      <c r="L112" s="307"/>
    </row>
    <row r="113" spans="1:12" s="11" customFormat="1" ht="16.5" customHeight="1">
      <c r="A113" s="24"/>
      <c r="B113" s="391"/>
      <c r="C113" s="77" t="s">
        <v>1158</v>
      </c>
      <c r="D113" s="77"/>
      <c r="E113" s="78"/>
      <c r="F113" s="16" t="s">
        <v>299</v>
      </c>
      <c r="G113" s="385"/>
      <c r="H113" s="386"/>
      <c r="I113" s="114" t="s">
        <v>352</v>
      </c>
      <c r="J113" s="396"/>
      <c r="K113" s="387" t="s">
        <v>352</v>
      </c>
      <c r="L113" s="300"/>
    </row>
    <row r="114" spans="1:12" s="11" customFormat="1" ht="16.5" customHeight="1" thickBot="1">
      <c r="A114" s="24"/>
      <c r="B114" s="392"/>
      <c r="C114" s="311" t="s">
        <v>1159</v>
      </c>
      <c r="D114" s="311"/>
      <c r="E114" s="311"/>
      <c r="F114" s="393" t="s">
        <v>300</v>
      </c>
      <c r="G114" s="388"/>
      <c r="H114" s="389"/>
      <c r="I114" s="395" t="s">
        <v>352</v>
      </c>
      <c r="J114" s="409"/>
      <c r="K114" s="390" t="s">
        <v>352</v>
      </c>
      <c r="L114" s="394"/>
    </row>
    <row r="115" spans="1:12" s="11" customFormat="1" ht="53.25" customHeight="1" thickTop="1">
      <c r="A115" s="24"/>
      <c r="B115" s="312"/>
      <c r="C115" s="458" t="s">
        <v>1156</v>
      </c>
      <c r="D115" s="459"/>
      <c r="E115" s="459"/>
      <c r="F115" s="459"/>
      <c r="G115" s="459"/>
      <c r="H115" s="459"/>
      <c r="I115" s="459"/>
      <c r="J115" s="459"/>
      <c r="K115" s="460"/>
      <c r="L115" s="313"/>
    </row>
    <row r="116" spans="2:8" s="11" customFormat="1" ht="16.5">
      <c r="B116" s="32"/>
      <c r="C116" s="33"/>
      <c r="D116" s="33"/>
      <c r="E116" s="33"/>
      <c r="F116" s="34"/>
      <c r="G116" s="35"/>
      <c r="H116" s="33"/>
    </row>
    <row r="117" spans="2:8" s="11" customFormat="1" ht="16.5">
      <c r="B117" s="32"/>
      <c r="C117" s="33"/>
      <c r="D117" s="33"/>
      <c r="E117" s="33"/>
      <c r="F117" s="34"/>
      <c r="G117" s="35"/>
      <c r="H117" s="33"/>
    </row>
  </sheetData>
  <sheetProtection password="FCA4" sheet="1" objects="1" scenarios="1"/>
  <mergeCells count="16">
    <mergeCell ref="C115:K115"/>
    <mergeCell ref="B2:L2"/>
    <mergeCell ref="D4:I4"/>
    <mergeCell ref="E8:L8"/>
    <mergeCell ref="F13:J13"/>
    <mergeCell ref="E9:G9"/>
    <mergeCell ref="K9:L9"/>
    <mergeCell ref="J14:J15"/>
    <mergeCell ref="K14:K15"/>
    <mergeCell ref="F14:G15"/>
    <mergeCell ref="E10:G10"/>
    <mergeCell ref="F46:F47"/>
    <mergeCell ref="I14:I15"/>
    <mergeCell ref="F16:F17"/>
    <mergeCell ref="H16:H17"/>
    <mergeCell ref="F31:F32"/>
  </mergeCells>
  <conditionalFormatting sqref="L12">
    <cfRule type="cellIs" priority="1" dxfId="4" operator="notEqual" stopIfTrue="1">
      <formula>"""Vstupy OK ! """</formula>
    </cfRule>
    <cfRule type="cellIs" priority="2" dxfId="5" operator="equal" stopIfTrue="1">
      <formula>"""Vstupy OK ! """</formula>
    </cfRule>
  </conditionalFormatting>
  <printOptions/>
  <pageMargins left="0.3937007874015748" right="0.2362204724409449" top="0.5511811023622047" bottom="0.5511811023622047" header="0.35433070866141736" footer="0.15748031496062992"/>
  <pageSetup horizontalDpi="600" verticalDpi="600" orientation="landscape" paperSize="9" scale="65" r:id="rId2"/>
  <headerFooter alignWithMargins="0">
    <oddFooter>&amp;CStránka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S227"/>
  <sheetViews>
    <sheetView zoomScale="70" zoomScaleNormal="70" zoomScalePageLayoutView="0" workbookViewId="0" topLeftCell="A176">
      <selection activeCell="G226" sqref="G226"/>
    </sheetView>
  </sheetViews>
  <sheetFormatPr defaultColWidth="9.00390625" defaultRowHeight="12.75"/>
  <cols>
    <col min="1" max="1" width="1.25" style="11" customWidth="1"/>
    <col min="2" max="2" width="7.875" style="32" customWidth="1"/>
    <col min="3" max="3" width="67.25390625" style="33" customWidth="1"/>
    <col min="4" max="4" width="66.00390625" style="33" customWidth="1"/>
    <col min="5" max="5" width="7.625" style="33" customWidth="1"/>
    <col min="6" max="6" width="8.125" style="34" customWidth="1"/>
    <col min="7" max="7" width="29.625" style="35" customWidth="1"/>
    <col min="8" max="8" width="13.125" style="33" hidden="1" customWidth="1"/>
    <col min="9" max="11" width="13.75390625" style="11" customWidth="1"/>
    <col min="12" max="12" width="13.625" style="11" customWidth="1"/>
    <col min="13" max="13" width="9.125" style="11" hidden="1" customWidth="1"/>
    <col min="14" max="16384" width="9.125" style="11" customWidth="1"/>
  </cols>
  <sheetData>
    <row r="1" ht="7.5" customHeight="1" thickBot="1"/>
    <row r="2" spans="2:12" ht="25.5" thickBot="1">
      <c r="B2" s="466" t="s">
        <v>156</v>
      </c>
      <c r="C2" s="467"/>
      <c r="D2" s="467"/>
      <c r="E2" s="467"/>
      <c r="F2" s="467"/>
      <c r="G2" s="467"/>
      <c r="H2" s="467"/>
      <c r="I2" s="467"/>
      <c r="J2" s="467"/>
      <c r="K2" s="467"/>
      <c r="L2" s="468"/>
    </row>
    <row r="3" spans="2:12" ht="19.5" customHeight="1">
      <c r="B3" s="26"/>
      <c r="C3" s="272"/>
      <c r="D3" s="236"/>
      <c r="E3" s="236"/>
      <c r="F3" s="237"/>
      <c r="G3" s="238"/>
      <c r="H3" s="236"/>
      <c r="I3" s="239"/>
      <c r="J3" s="239"/>
      <c r="K3" s="239"/>
      <c r="L3" s="240"/>
    </row>
    <row r="4" spans="2:12" ht="19.5" customHeight="1">
      <c r="B4" s="241"/>
      <c r="C4" s="242" t="s">
        <v>1007</v>
      </c>
      <c r="D4" s="469">
        <f>IF(ISNA(PLNÁ!$L$4),ZKRÁCENÁ!$D$4,PLNÁ!$D$4)</f>
        <v>0</v>
      </c>
      <c r="E4" s="470"/>
      <c r="F4" s="470"/>
      <c r="G4" s="470"/>
      <c r="H4" s="470"/>
      <c r="I4" s="470"/>
      <c r="J4" s="24"/>
      <c r="K4" s="243" t="s">
        <v>354</v>
      </c>
      <c r="L4" s="209" t="e">
        <f>IF(ISNA(PLNÁ!$L$4),ZKRÁCENÁ!$L$4,PLNÁ!$L$4)</f>
        <v>#N/A</v>
      </c>
    </row>
    <row r="5" spans="2:13" ht="19.5" customHeight="1" thickBot="1">
      <c r="B5" s="241"/>
      <c r="C5" s="224" t="s">
        <v>1033</v>
      </c>
      <c r="I5" s="24"/>
      <c r="J5" s="24"/>
      <c r="K5" s="225" t="s">
        <v>154</v>
      </c>
      <c r="L5" s="244"/>
      <c r="M5" s="117"/>
    </row>
    <row r="6" spans="2:13" ht="19.5" customHeight="1" thickBot="1" thickTop="1">
      <c r="B6" s="241"/>
      <c r="C6" s="271"/>
      <c r="F6" s="243" t="s">
        <v>344</v>
      </c>
      <c r="G6" s="209">
        <f>IF(ISNA(PLNÁ!$L$4),ZKRÁCENÁ!$G$6,PLNÁ!$G$6)</f>
        <v>0</v>
      </c>
      <c r="H6" s="245"/>
      <c r="I6" s="242"/>
      <c r="J6" s="243"/>
      <c r="K6" s="24"/>
      <c r="L6" s="246"/>
      <c r="M6" s="118">
        <v>747</v>
      </c>
    </row>
    <row r="7" spans="2:13" ht="26.25" customHeight="1" thickBot="1" thickTop="1">
      <c r="B7" s="241"/>
      <c r="C7" s="272"/>
      <c r="D7" s="225" t="s">
        <v>1030</v>
      </c>
      <c r="E7" s="242"/>
      <c r="F7" s="225" t="s">
        <v>155</v>
      </c>
      <c r="G7" s="248"/>
      <c r="H7" s="249"/>
      <c r="I7" s="242"/>
      <c r="J7" s="243"/>
      <c r="K7" s="24"/>
      <c r="L7" s="244"/>
      <c r="M7" s="117"/>
    </row>
    <row r="8" spans="2:13" ht="19.5" customHeight="1" thickBot="1" thickTop="1">
      <c r="B8" s="241"/>
      <c r="C8" s="272"/>
      <c r="D8" s="243" t="s">
        <v>1009</v>
      </c>
      <c r="E8" s="471">
        <f>IF(ISNA(PLNÁ!$L$4),ZKRÁCENÁ!$E$8,PLNÁ!$E$8)</f>
        <v>0</v>
      </c>
      <c r="F8" s="472"/>
      <c r="G8" s="472"/>
      <c r="H8" s="472"/>
      <c r="I8" s="472"/>
      <c r="J8" s="472"/>
      <c r="K8" s="472"/>
      <c r="L8" s="473"/>
      <c r="M8" s="117"/>
    </row>
    <row r="9" spans="2:13" ht="19.5" customHeight="1" thickBot="1" thickTop="1">
      <c r="B9" s="241"/>
      <c r="C9" s="272"/>
      <c r="D9" s="243" t="s">
        <v>1031</v>
      </c>
      <c r="E9" s="474">
        <f>IF(ISNA(PLNÁ!$L$4),ZKRÁCENÁ!$E$9,PLNÁ!$E$9)</f>
        <v>0</v>
      </c>
      <c r="F9" s="475"/>
      <c r="G9" s="476"/>
      <c r="H9" s="250"/>
      <c r="I9" s="127"/>
      <c r="J9" s="243" t="s">
        <v>1084</v>
      </c>
      <c r="K9" s="471">
        <f>IF(ISNA(PLNÁ!$L$4),ZKRÁCENÁ!$K$9,PLNÁ!$K$9)</f>
        <v>0</v>
      </c>
      <c r="L9" s="473"/>
      <c r="M9" s="129"/>
    </row>
    <row r="10" spans="2:13" ht="19.5" customHeight="1" thickTop="1">
      <c r="B10" s="241"/>
      <c r="C10" s="272"/>
      <c r="D10" s="225" t="s">
        <v>1032</v>
      </c>
      <c r="E10" s="24"/>
      <c r="F10" s="24"/>
      <c r="G10" s="24"/>
      <c r="H10" s="247"/>
      <c r="I10" s="24"/>
      <c r="J10" s="24"/>
      <c r="K10" s="247"/>
      <c r="L10" s="251"/>
      <c r="M10" s="119">
        <v>89</v>
      </c>
    </row>
    <row r="11" spans="2:13" ht="19.5" customHeight="1">
      <c r="B11" s="241"/>
      <c r="C11" s="272"/>
      <c r="D11" s="252"/>
      <c r="E11" s="253"/>
      <c r="F11" s="253"/>
      <c r="H11" s="254"/>
      <c r="I11" s="24"/>
      <c r="J11" s="24"/>
      <c r="K11" s="255"/>
      <c r="L11" s="251"/>
      <c r="M11" s="119"/>
    </row>
    <row r="12" spans="2:12" ht="19.5" customHeight="1" thickBot="1">
      <c r="B12" s="241"/>
      <c r="C12" s="272"/>
      <c r="D12" s="252"/>
      <c r="E12" s="253"/>
      <c r="F12" s="283"/>
      <c r="H12" s="254"/>
      <c r="I12" s="24"/>
      <c r="J12" s="24"/>
      <c r="K12" s="255"/>
      <c r="L12" s="244"/>
    </row>
    <row r="13" spans="2:13" s="10" customFormat="1" ht="19.5" customHeight="1" thickBot="1" thickTop="1">
      <c r="B13" s="241"/>
      <c r="C13" s="272"/>
      <c r="D13" s="256"/>
      <c r="E13" s="256"/>
      <c r="F13" s="477"/>
      <c r="G13" s="478"/>
      <c r="H13" s="223"/>
      <c r="I13" s="481" t="s">
        <v>343</v>
      </c>
      <c r="J13" s="464" t="s">
        <v>343</v>
      </c>
      <c r="K13" s="464" t="s">
        <v>347</v>
      </c>
      <c r="L13" s="257"/>
      <c r="M13" s="120"/>
    </row>
    <row r="14" spans="2:13" s="10" customFormat="1" ht="18.75" customHeight="1" thickBot="1" thickTop="1">
      <c r="B14" s="241"/>
      <c r="C14" s="258"/>
      <c r="D14" s="258"/>
      <c r="E14" s="258"/>
      <c r="F14" s="479"/>
      <c r="G14" s="480"/>
      <c r="H14" s="228"/>
      <c r="I14" s="482"/>
      <c r="J14" s="465"/>
      <c r="K14" s="465"/>
      <c r="L14" s="48"/>
      <c r="M14" s="120"/>
    </row>
    <row r="15" spans="2:13" s="10" customFormat="1" ht="26.25" customHeight="1">
      <c r="B15" s="26"/>
      <c r="C15" s="49" t="s">
        <v>350</v>
      </c>
      <c r="D15" s="50"/>
      <c r="E15" s="51"/>
      <c r="F15" s="432" t="s">
        <v>186</v>
      </c>
      <c r="G15" s="12" t="s">
        <v>177</v>
      </c>
      <c r="H15" s="434" t="s">
        <v>187</v>
      </c>
      <c r="I15" s="122"/>
      <c r="J15" s="122"/>
      <c r="K15" s="123"/>
      <c r="L15" s="52"/>
      <c r="M15" s="120"/>
    </row>
    <row r="16" spans="2:13" s="10" customFormat="1" ht="19.5" customHeight="1" thickBot="1">
      <c r="B16" s="27" t="s">
        <v>339</v>
      </c>
      <c r="C16" s="53" t="s">
        <v>356</v>
      </c>
      <c r="D16" s="46"/>
      <c r="E16" s="54"/>
      <c r="F16" s="433"/>
      <c r="G16" s="9"/>
      <c r="H16" s="435"/>
      <c r="I16" s="259">
        <f>IF(ISNA(PLNÁ!$L$4),ZKRÁCENÁ!$I$17,PLNÁ!$I$17)</f>
        <v>39082</v>
      </c>
      <c r="J16" s="259">
        <f>IF(ISNA(PLNÁ!$L$4),ZKRÁCENÁ!$J$17,PLNÁ!$J$17)</f>
        <v>39447</v>
      </c>
      <c r="K16" s="259">
        <f>IF(ISNA(PLNÁ!$L$4),ZKRÁCENÁ!$K$17,PLNÁ!$K$17)</f>
        <v>39813</v>
      </c>
      <c r="L16" s="52"/>
      <c r="M16" s="120"/>
    </row>
    <row r="17" spans="2:14" s="10" customFormat="1" ht="15" customHeight="1">
      <c r="B17" s="134"/>
      <c r="C17" s="135" t="s">
        <v>361</v>
      </c>
      <c r="D17" s="135" t="s">
        <v>860</v>
      </c>
      <c r="E17" s="137"/>
      <c r="F17" s="138" t="s">
        <v>190</v>
      </c>
      <c r="G17" s="139" t="s">
        <v>158</v>
      </c>
      <c r="H17" s="140"/>
      <c r="I17" s="260">
        <f>IF(ISNA(PLNÁ!$L$4),ZKRÁCENÁ!I19,PLNÁ!I19)</f>
        <v>0</v>
      </c>
      <c r="J17" s="260">
        <f>IF(ISNA(PLNÁ!$L$4),ZKRÁCENÁ!J19,PLNÁ!J19)</f>
        <v>0</v>
      </c>
      <c r="K17" s="260">
        <f>IF(ISNA(PLNÁ!$L$4),ZKRÁCENÁ!K19,PLNÁ!K19)</f>
        <v>0</v>
      </c>
      <c r="L17" s="52" t="s">
        <v>648</v>
      </c>
      <c r="N17" s="10" t="s">
        <v>1</v>
      </c>
    </row>
    <row r="18" spans="2:12" s="10" customFormat="1" ht="15">
      <c r="B18" s="142" t="s">
        <v>362</v>
      </c>
      <c r="C18" s="234" t="s">
        <v>357</v>
      </c>
      <c r="D18" s="262" t="s">
        <v>861</v>
      </c>
      <c r="E18" s="66"/>
      <c r="F18" s="64" t="s">
        <v>191</v>
      </c>
      <c r="G18" s="2"/>
      <c r="H18" s="1"/>
      <c r="I18" s="260">
        <f>IF(ISNA(PLNÁ!$L$4),ZKRÁCENÁ!I20,PLNÁ!I20)</f>
        <v>0</v>
      </c>
      <c r="J18" s="260">
        <f>IF(ISNA(PLNÁ!$L$4),ZKRÁCENÁ!J20,PLNÁ!J20)</f>
        <v>0</v>
      </c>
      <c r="K18" s="260">
        <f>IF(ISNA(PLNÁ!$L$4),ZKRÁCENÁ!K20,PLNÁ!K20)</f>
        <v>0</v>
      </c>
      <c r="L18" s="52" t="s">
        <v>649</v>
      </c>
    </row>
    <row r="19" spans="2:12" s="10" customFormat="1" ht="15">
      <c r="B19" s="143" t="s">
        <v>363</v>
      </c>
      <c r="C19" s="144" t="s">
        <v>364</v>
      </c>
      <c r="D19" s="144" t="s">
        <v>862</v>
      </c>
      <c r="E19" s="146"/>
      <c r="F19" s="138" t="s">
        <v>192</v>
      </c>
      <c r="G19" s="139" t="s">
        <v>159</v>
      </c>
      <c r="H19" s="140"/>
      <c r="I19" s="260">
        <f>IF(ISNA(PLNÁ!$L$4),ZKRÁCENÁ!I21,PLNÁ!I21)</f>
        <v>0</v>
      </c>
      <c r="J19" s="260">
        <f>IF(ISNA(PLNÁ!$L$4),ZKRÁCENÁ!J21,PLNÁ!J21)</f>
        <v>0</v>
      </c>
      <c r="K19" s="260">
        <f>IF(ISNA(PLNÁ!$L$4),ZKRÁCENÁ!K21,PLNÁ!K21)</f>
        <v>0</v>
      </c>
      <c r="L19" s="52" t="s">
        <v>650</v>
      </c>
    </row>
    <row r="20" spans="2:12" s="10" customFormat="1" ht="15">
      <c r="B20" s="143" t="s">
        <v>365</v>
      </c>
      <c r="C20" s="144" t="s">
        <v>366</v>
      </c>
      <c r="D20" s="144" t="s">
        <v>863</v>
      </c>
      <c r="E20" s="146"/>
      <c r="F20" s="138" t="s">
        <v>193</v>
      </c>
      <c r="G20" s="139" t="s">
        <v>178</v>
      </c>
      <c r="H20" s="140"/>
      <c r="I20" s="260">
        <f>IF(ISNA(PLNÁ!$L$4),ZKRÁCENÁ!I22,PLNÁ!I22)</f>
        <v>0</v>
      </c>
      <c r="J20" s="260">
        <f>IF(ISNA(PLNÁ!$L$4),ZKRÁCENÁ!J22,PLNÁ!J22)</f>
        <v>0</v>
      </c>
      <c r="K20" s="260">
        <f>IF(ISNA(PLNÁ!$L$4),ZKRÁCENÁ!K22,PLNÁ!K22)</f>
        <v>0</v>
      </c>
      <c r="L20" s="52" t="s">
        <v>651</v>
      </c>
    </row>
    <row r="21" spans="2:12" s="10" customFormat="1" ht="15">
      <c r="B21" s="149" t="s">
        <v>53</v>
      </c>
      <c r="C21" s="150" t="s">
        <v>367</v>
      </c>
      <c r="D21" s="263" t="s">
        <v>864</v>
      </c>
      <c r="E21" s="66"/>
      <c r="F21" s="64" t="s">
        <v>194</v>
      </c>
      <c r="G21" s="2"/>
      <c r="H21" s="1"/>
      <c r="I21" s="260">
        <f>IF(ISNA(PLNÁ!$L$4),0,PLNÁ!I23)</f>
        <v>0</v>
      </c>
      <c r="J21" s="260">
        <f>IF(ISNA(PLNÁ!$L$4),0,PLNÁ!J23)</f>
        <v>0</v>
      </c>
      <c r="K21" s="260">
        <f>IF(ISNA(PLNÁ!$L$4),0,PLNÁ!K23)</f>
        <v>0</v>
      </c>
      <c r="L21" s="52" t="s">
        <v>652</v>
      </c>
    </row>
    <row r="22" spans="2:12" s="10" customFormat="1" ht="15">
      <c r="B22" s="149" t="s">
        <v>497</v>
      </c>
      <c r="C22" s="150" t="s">
        <v>368</v>
      </c>
      <c r="D22" s="263" t="s">
        <v>865</v>
      </c>
      <c r="E22" s="66"/>
      <c r="F22" s="64" t="s">
        <v>195</v>
      </c>
      <c r="G22" s="2"/>
      <c r="H22" s="1"/>
      <c r="I22" s="260">
        <f>IF(ISNA(PLNÁ!$L$4),0,PLNÁ!I24)</f>
        <v>0</v>
      </c>
      <c r="J22" s="260">
        <f>IF(ISNA(PLNÁ!$L$4),0,PLNÁ!J24)</f>
        <v>0</v>
      </c>
      <c r="K22" s="260">
        <f>IF(ISNA(PLNÁ!$L$4),0,PLNÁ!K24)</f>
        <v>0</v>
      </c>
      <c r="L22" s="52" t="s">
        <v>653</v>
      </c>
    </row>
    <row r="23" spans="2:12" s="10" customFormat="1" ht="15" customHeight="1">
      <c r="B23" s="149" t="s">
        <v>499</v>
      </c>
      <c r="C23" s="150" t="s">
        <v>369</v>
      </c>
      <c r="D23" s="263" t="s">
        <v>369</v>
      </c>
      <c r="E23" s="66"/>
      <c r="F23" s="64" t="s">
        <v>196</v>
      </c>
      <c r="G23" s="2"/>
      <c r="H23" s="1"/>
      <c r="I23" s="260">
        <f>IF(ISNA(PLNÁ!$L$4),0,PLNÁ!I25)</f>
        <v>0</v>
      </c>
      <c r="J23" s="260">
        <f>IF(ISNA(PLNÁ!$L$4),0,PLNÁ!J25)</f>
        <v>0</v>
      </c>
      <c r="K23" s="260">
        <f>IF(ISNA(PLNÁ!$L$4),0,PLNÁ!K25)</f>
        <v>0</v>
      </c>
      <c r="L23" s="52" t="s">
        <v>654</v>
      </c>
    </row>
    <row r="24" spans="2:12" s="10" customFormat="1" ht="15" customHeight="1">
      <c r="B24" s="149" t="s">
        <v>54</v>
      </c>
      <c r="C24" s="150" t="s">
        <v>370</v>
      </c>
      <c r="D24" s="263" t="s">
        <v>866</v>
      </c>
      <c r="E24" s="66"/>
      <c r="F24" s="64" t="s">
        <v>197</v>
      </c>
      <c r="G24" s="2"/>
      <c r="H24" s="1"/>
      <c r="I24" s="260">
        <f>IF(ISNA(PLNÁ!$L$4),0,PLNÁ!I26)</f>
        <v>0</v>
      </c>
      <c r="J24" s="260">
        <f>IF(ISNA(PLNÁ!$L$4),0,PLNÁ!J26)</f>
        <v>0</v>
      </c>
      <c r="K24" s="260">
        <f>IF(ISNA(PLNÁ!$L$4),0,PLNÁ!K26)</f>
        <v>0</v>
      </c>
      <c r="L24" s="52" t="s">
        <v>655</v>
      </c>
    </row>
    <row r="25" spans="2:12" s="10" customFormat="1" ht="15" customHeight="1">
      <c r="B25" s="149" t="s">
        <v>371</v>
      </c>
      <c r="C25" s="266" t="s">
        <v>372</v>
      </c>
      <c r="D25" s="263" t="s">
        <v>372</v>
      </c>
      <c r="E25" s="66"/>
      <c r="F25" s="64" t="s">
        <v>198</v>
      </c>
      <c r="G25" s="2"/>
      <c r="H25" s="1"/>
      <c r="I25" s="260">
        <f>IF(ISNA(PLNÁ!$L$4),0,PLNÁ!I27)</f>
        <v>0</v>
      </c>
      <c r="J25" s="260">
        <f>IF(ISNA(PLNÁ!$L$4),0,PLNÁ!J27)</f>
        <v>0</v>
      </c>
      <c r="K25" s="260">
        <f>IF(ISNA(PLNÁ!$L$4),0,PLNÁ!K27)</f>
        <v>0</v>
      </c>
      <c r="L25" s="52" t="s">
        <v>656</v>
      </c>
    </row>
    <row r="26" spans="2:12" s="10" customFormat="1" ht="15">
      <c r="B26" s="149" t="s">
        <v>55</v>
      </c>
      <c r="C26" s="150" t="s">
        <v>373</v>
      </c>
      <c r="D26" s="263" t="s">
        <v>867</v>
      </c>
      <c r="E26" s="66"/>
      <c r="F26" s="64" t="s">
        <v>199</v>
      </c>
      <c r="G26" s="2"/>
      <c r="H26" s="1"/>
      <c r="I26" s="260">
        <f>IF(ISNA(PLNÁ!$L$4),0,PLNÁ!I28)</f>
        <v>0</v>
      </c>
      <c r="J26" s="260">
        <f>IF(ISNA(PLNÁ!$L$4),0,PLNÁ!J28)</f>
        <v>0</v>
      </c>
      <c r="K26" s="260">
        <f>IF(ISNA(PLNÁ!$L$4),0,PLNÁ!K28)</f>
        <v>0</v>
      </c>
      <c r="L26" s="52" t="s">
        <v>657</v>
      </c>
    </row>
    <row r="27" spans="2:12" s="10" customFormat="1" ht="15">
      <c r="B27" s="149" t="s">
        <v>56</v>
      </c>
      <c r="C27" s="150" t="s">
        <v>374</v>
      </c>
      <c r="D27" s="263" t="s">
        <v>868</v>
      </c>
      <c r="E27" s="66"/>
      <c r="F27" s="64" t="s">
        <v>200</v>
      </c>
      <c r="G27" s="2"/>
      <c r="H27" s="1"/>
      <c r="I27" s="260">
        <f>IF(ISNA(PLNÁ!$L$4),0,PLNÁ!I29)</f>
        <v>0</v>
      </c>
      <c r="J27" s="260">
        <f>IF(ISNA(PLNÁ!$L$4),0,PLNÁ!J29)</f>
        <v>0</v>
      </c>
      <c r="K27" s="260">
        <f>IF(ISNA(PLNÁ!$L$4),0,PLNÁ!K29)</f>
        <v>0</v>
      </c>
      <c r="L27" s="52" t="s">
        <v>658</v>
      </c>
    </row>
    <row r="28" spans="2:12" s="10" customFormat="1" ht="15">
      <c r="B28" s="149" t="s">
        <v>57</v>
      </c>
      <c r="C28" s="150" t="s">
        <v>375</v>
      </c>
      <c r="D28" s="263" t="s">
        <v>869</v>
      </c>
      <c r="E28" s="66"/>
      <c r="F28" s="64" t="s">
        <v>201</v>
      </c>
      <c r="G28" s="2"/>
      <c r="H28" s="1"/>
      <c r="I28" s="260">
        <f>IF(ISNA(PLNÁ!$L$4),0,PLNÁ!I30)</f>
        <v>0</v>
      </c>
      <c r="J28" s="260">
        <f>IF(ISNA(PLNÁ!$L$4),0,PLNÁ!J30)</f>
        <v>0</v>
      </c>
      <c r="K28" s="260">
        <f>IF(ISNA(PLNÁ!$L$4),0,PLNÁ!K30)</f>
        <v>0</v>
      </c>
      <c r="L28" s="52" t="s">
        <v>659</v>
      </c>
    </row>
    <row r="29" spans="2:14" s="10" customFormat="1" ht="15" customHeight="1">
      <c r="B29" s="143" t="s">
        <v>376</v>
      </c>
      <c r="C29" s="144" t="s">
        <v>377</v>
      </c>
      <c r="D29" s="144" t="s">
        <v>870</v>
      </c>
      <c r="E29" s="146"/>
      <c r="F29" s="138" t="s">
        <v>202</v>
      </c>
      <c r="G29" s="139" t="s">
        <v>179</v>
      </c>
      <c r="H29" s="140"/>
      <c r="I29" s="260">
        <f>IF(ISNA(PLNÁ!$L$4),ZKRÁCENÁ!I23,PLNÁ!I31)</f>
        <v>0</v>
      </c>
      <c r="J29" s="260">
        <f>IF(ISNA(PLNÁ!$L$4),ZKRÁCENÁ!J23,PLNÁ!J31)</f>
        <v>0</v>
      </c>
      <c r="K29" s="260">
        <f>IF(ISNA(PLNÁ!$L$4),ZKRÁCENÁ!K23,PLNÁ!K31)</f>
        <v>0</v>
      </c>
      <c r="L29" s="52" t="s">
        <v>660</v>
      </c>
      <c r="N29" s="10" t="s">
        <v>2</v>
      </c>
    </row>
    <row r="30" spans="2:12" s="10" customFormat="1" ht="15">
      <c r="B30" s="149" t="s">
        <v>378</v>
      </c>
      <c r="C30" s="150" t="s">
        <v>379</v>
      </c>
      <c r="D30" s="263" t="s">
        <v>871</v>
      </c>
      <c r="E30" s="66"/>
      <c r="F30" s="64" t="s">
        <v>203</v>
      </c>
      <c r="G30" s="2"/>
      <c r="H30" s="1"/>
      <c r="I30" s="260">
        <f>IF(ISNA(PLNÁ!$L$4),0,PLNÁ!I32)</f>
        <v>0</v>
      </c>
      <c r="J30" s="260">
        <f>IF(ISNA(PLNÁ!$L$4),0,PLNÁ!J32)</f>
        <v>0</v>
      </c>
      <c r="K30" s="260">
        <f>IF(ISNA(PLNÁ!$L$4),0,PLNÁ!K32)</f>
        <v>0</v>
      </c>
      <c r="L30" s="52" t="s">
        <v>661</v>
      </c>
    </row>
    <row r="31" spans="2:12" s="10" customFormat="1" ht="15">
      <c r="B31" s="149" t="s">
        <v>380</v>
      </c>
      <c r="C31" s="150" t="s">
        <v>381</v>
      </c>
      <c r="D31" s="263" t="s">
        <v>872</v>
      </c>
      <c r="E31" s="66"/>
      <c r="F31" s="64" t="s">
        <v>204</v>
      </c>
      <c r="G31" s="2"/>
      <c r="H31" s="1"/>
      <c r="I31" s="260">
        <f>IF(ISNA(PLNÁ!$L$4),0,PLNÁ!I33)</f>
        <v>0</v>
      </c>
      <c r="J31" s="260">
        <f>IF(ISNA(PLNÁ!$L$4),0,PLNÁ!J33)</f>
        <v>0</v>
      </c>
      <c r="K31" s="260">
        <f>IF(ISNA(PLNÁ!$L$4),0,PLNÁ!K33)</f>
        <v>0</v>
      </c>
      <c r="L31" s="52" t="s">
        <v>662</v>
      </c>
    </row>
    <row r="32" spans="2:12" s="10" customFormat="1" ht="15">
      <c r="B32" s="149" t="s">
        <v>382</v>
      </c>
      <c r="C32" s="150" t="s">
        <v>383</v>
      </c>
      <c r="D32" s="263" t="s">
        <v>873</v>
      </c>
      <c r="E32" s="66"/>
      <c r="F32" s="64" t="s">
        <v>205</v>
      </c>
      <c r="G32" s="2"/>
      <c r="H32" s="1"/>
      <c r="I32" s="260">
        <f>IF(ISNA(PLNÁ!$L$4),0,PLNÁ!I34)</f>
        <v>0</v>
      </c>
      <c r="J32" s="260">
        <f>IF(ISNA(PLNÁ!$L$4),0,PLNÁ!J34)</f>
        <v>0</v>
      </c>
      <c r="K32" s="260">
        <f>IF(ISNA(PLNÁ!$L$4),0,PLNÁ!K34)</f>
        <v>0</v>
      </c>
      <c r="L32" s="52" t="s">
        <v>663</v>
      </c>
    </row>
    <row r="33" spans="2:12" s="10" customFormat="1" ht="15">
      <c r="B33" s="149" t="s">
        <v>384</v>
      </c>
      <c r="C33" s="150" t="s">
        <v>385</v>
      </c>
      <c r="D33" s="263" t="s">
        <v>874</v>
      </c>
      <c r="E33" s="66"/>
      <c r="F33" s="64" t="s">
        <v>206</v>
      </c>
      <c r="G33" s="2"/>
      <c r="H33" s="1"/>
      <c r="I33" s="260">
        <f>IF(ISNA(PLNÁ!$L$4),0,PLNÁ!I35)</f>
        <v>0</v>
      </c>
      <c r="J33" s="260">
        <f>IF(ISNA(PLNÁ!$L$4),0,PLNÁ!J35)</f>
        <v>0</v>
      </c>
      <c r="K33" s="260">
        <f>IF(ISNA(PLNÁ!$L$4),0,PLNÁ!K35)</f>
        <v>0</v>
      </c>
      <c r="L33" s="52" t="s">
        <v>664</v>
      </c>
    </row>
    <row r="34" spans="2:12" s="10" customFormat="1" ht="15">
      <c r="B34" s="149" t="s">
        <v>386</v>
      </c>
      <c r="C34" s="150" t="s">
        <v>387</v>
      </c>
      <c r="D34" s="263" t="s">
        <v>875</v>
      </c>
      <c r="E34" s="66"/>
      <c r="F34" s="64" t="s">
        <v>207</v>
      </c>
      <c r="G34" s="2"/>
      <c r="H34" s="1"/>
      <c r="I34" s="260">
        <f>IF(ISNA(PLNÁ!$L$4),0,PLNÁ!I36)</f>
        <v>0</v>
      </c>
      <c r="J34" s="260">
        <f>IF(ISNA(PLNÁ!$L$4),0,PLNÁ!J36)</f>
        <v>0</v>
      </c>
      <c r="K34" s="260">
        <f>IF(ISNA(PLNÁ!$L$4),0,PLNÁ!K36)</f>
        <v>0</v>
      </c>
      <c r="L34" s="52" t="s">
        <v>665</v>
      </c>
    </row>
    <row r="35" spans="2:12" s="10" customFormat="1" ht="15">
      <c r="B35" s="149" t="s">
        <v>388</v>
      </c>
      <c r="C35" s="150" t="s">
        <v>389</v>
      </c>
      <c r="D35" s="263" t="s">
        <v>876</v>
      </c>
      <c r="E35" s="66"/>
      <c r="F35" s="64" t="s">
        <v>208</v>
      </c>
      <c r="G35" s="2"/>
      <c r="H35" s="1"/>
      <c r="I35" s="260">
        <f>IF(ISNA(PLNÁ!$L$4),0,PLNÁ!I37)</f>
        <v>0</v>
      </c>
      <c r="J35" s="260">
        <f>IF(ISNA(PLNÁ!$L$4),0,PLNÁ!J37)</f>
        <v>0</v>
      </c>
      <c r="K35" s="260">
        <f>IF(ISNA(PLNÁ!$L$4),0,PLNÁ!K37)</f>
        <v>0</v>
      </c>
      <c r="L35" s="52" t="s">
        <v>666</v>
      </c>
    </row>
    <row r="36" spans="2:12" s="10" customFormat="1" ht="15">
      <c r="B36" s="149" t="s">
        <v>390</v>
      </c>
      <c r="C36" s="150" t="s">
        <v>391</v>
      </c>
      <c r="D36" s="263" t="s">
        <v>877</v>
      </c>
      <c r="E36" s="66"/>
      <c r="F36" s="64" t="s">
        <v>209</v>
      </c>
      <c r="G36" s="2"/>
      <c r="H36" s="1"/>
      <c r="I36" s="260">
        <f>IF(ISNA(PLNÁ!$L$4),0,PLNÁ!I38)</f>
        <v>0</v>
      </c>
      <c r="J36" s="260">
        <f>IF(ISNA(PLNÁ!$L$4),0,PLNÁ!J38)</f>
        <v>0</v>
      </c>
      <c r="K36" s="260">
        <f>IF(ISNA(PLNÁ!$L$4),0,PLNÁ!K38)</f>
        <v>0</v>
      </c>
      <c r="L36" s="52" t="s">
        <v>667</v>
      </c>
    </row>
    <row r="37" spans="2:12" s="10" customFormat="1" ht="15">
      <c r="B37" s="149" t="s">
        <v>392</v>
      </c>
      <c r="C37" s="150" t="s">
        <v>393</v>
      </c>
      <c r="D37" s="263" t="s">
        <v>878</v>
      </c>
      <c r="E37" s="66"/>
      <c r="F37" s="64" t="s">
        <v>210</v>
      </c>
      <c r="G37" s="2"/>
      <c r="H37" s="1"/>
      <c r="I37" s="260">
        <f>IF(ISNA(PLNÁ!$L$4),0,PLNÁ!I39)</f>
        <v>0</v>
      </c>
      <c r="J37" s="260">
        <f>IF(ISNA(PLNÁ!$L$4),0,PLNÁ!J39)</f>
        <v>0</v>
      </c>
      <c r="K37" s="260">
        <f>IF(ISNA(PLNÁ!$L$4),0,PLNÁ!K39)</f>
        <v>0</v>
      </c>
      <c r="L37" s="52" t="s">
        <v>668</v>
      </c>
    </row>
    <row r="38" spans="2:12" s="10" customFormat="1" ht="15">
      <c r="B38" s="149" t="s">
        <v>394</v>
      </c>
      <c r="C38" s="150" t="s">
        <v>395</v>
      </c>
      <c r="D38" s="263" t="s">
        <v>879</v>
      </c>
      <c r="E38" s="66"/>
      <c r="F38" s="64" t="s">
        <v>211</v>
      </c>
      <c r="G38" s="2"/>
      <c r="H38" s="1"/>
      <c r="I38" s="260">
        <f>IF(ISNA(PLNÁ!$L$4),0,PLNÁ!I40)</f>
        <v>0</v>
      </c>
      <c r="J38" s="260">
        <f>IF(ISNA(PLNÁ!$L$4),0,PLNÁ!J40)</f>
        <v>0</v>
      </c>
      <c r="K38" s="260">
        <f>IF(ISNA(PLNÁ!$L$4),0,PLNÁ!K40)</f>
        <v>0</v>
      </c>
      <c r="L38" s="52" t="s">
        <v>669</v>
      </c>
    </row>
    <row r="39" spans="2:12" s="10" customFormat="1" ht="15">
      <c r="B39" s="143" t="s">
        <v>396</v>
      </c>
      <c r="C39" s="144" t="s">
        <v>397</v>
      </c>
      <c r="D39" s="144" t="s">
        <v>880</v>
      </c>
      <c r="E39" s="146"/>
      <c r="F39" s="138" t="s">
        <v>212</v>
      </c>
      <c r="G39" s="139" t="s">
        <v>398</v>
      </c>
      <c r="H39" s="140"/>
      <c r="I39" s="260">
        <f>IF(ISNA(PLNÁ!$L$4),ZKRÁCENÁ!I24,PLNÁ!I41)</f>
        <v>0</v>
      </c>
      <c r="J39" s="260">
        <f>IF(ISNA(PLNÁ!$L$4),ZKRÁCENÁ!J24,PLNÁ!J41)</f>
        <v>0</v>
      </c>
      <c r="K39" s="260">
        <f>IF(ISNA(PLNÁ!$L$4),ZKRÁCENÁ!K24,PLNÁ!K41)</f>
        <v>0</v>
      </c>
      <c r="L39" s="52" t="s">
        <v>670</v>
      </c>
    </row>
    <row r="40" spans="2:12" s="10" customFormat="1" ht="15">
      <c r="B40" s="149" t="s">
        <v>399</v>
      </c>
      <c r="C40" s="150" t="s">
        <v>400</v>
      </c>
      <c r="D40" s="263" t="s">
        <v>881</v>
      </c>
      <c r="E40" s="63"/>
      <c r="F40" s="64" t="s">
        <v>213</v>
      </c>
      <c r="G40" s="2"/>
      <c r="H40" s="1"/>
      <c r="I40" s="260">
        <f>IF(ISNA(PLNÁ!$L$4),0,PLNÁ!I42)</f>
        <v>0</v>
      </c>
      <c r="J40" s="260">
        <f>IF(ISNA(PLNÁ!$L$4),0,PLNÁ!J42)</f>
        <v>0</v>
      </c>
      <c r="K40" s="260">
        <f>IF(ISNA(PLNÁ!$L$4),0,PLNÁ!K42)</f>
        <v>0</v>
      </c>
      <c r="L40" s="52" t="s">
        <v>671</v>
      </c>
    </row>
    <row r="41" spans="2:12" s="10" customFormat="1" ht="15">
      <c r="B41" s="149" t="s">
        <v>401</v>
      </c>
      <c r="C41" s="150" t="s">
        <v>402</v>
      </c>
      <c r="D41" s="263" t="s">
        <v>882</v>
      </c>
      <c r="E41" s="63"/>
      <c r="F41" s="64" t="s">
        <v>829</v>
      </c>
      <c r="G41" s="2"/>
      <c r="H41" s="1"/>
      <c r="I41" s="260">
        <f>IF(ISNA(PLNÁ!$L$4),0,PLNÁ!I43)</f>
        <v>0</v>
      </c>
      <c r="J41" s="260">
        <f>IF(ISNA(PLNÁ!$L$4),0,PLNÁ!J43)</f>
        <v>0</v>
      </c>
      <c r="K41" s="260">
        <f>IF(ISNA(PLNÁ!$L$4),0,PLNÁ!K43)</f>
        <v>0</v>
      </c>
      <c r="L41" s="52" t="s">
        <v>672</v>
      </c>
    </row>
    <row r="42" spans="2:12" s="10" customFormat="1" ht="15">
      <c r="B42" s="149" t="s">
        <v>518</v>
      </c>
      <c r="C42" s="150" t="s">
        <v>403</v>
      </c>
      <c r="D42" s="263" t="s">
        <v>883</v>
      </c>
      <c r="E42" s="66"/>
      <c r="F42" s="64" t="s">
        <v>830</v>
      </c>
      <c r="G42" s="2"/>
      <c r="H42" s="1"/>
      <c r="I42" s="260">
        <f>IF(ISNA(PLNÁ!$L$4),0,PLNÁ!I44)</f>
        <v>0</v>
      </c>
      <c r="J42" s="260">
        <f>IF(ISNA(PLNÁ!$L$4),0,PLNÁ!J44)</f>
        <v>0</v>
      </c>
      <c r="K42" s="260">
        <f>IF(ISNA(PLNÁ!$L$4),0,PLNÁ!K44)</f>
        <v>0</v>
      </c>
      <c r="L42" s="52" t="s">
        <v>673</v>
      </c>
    </row>
    <row r="43" spans="2:12" s="10" customFormat="1" ht="15">
      <c r="B43" s="149" t="s">
        <v>404</v>
      </c>
      <c r="C43" s="266" t="s">
        <v>405</v>
      </c>
      <c r="D43" s="263" t="s">
        <v>884</v>
      </c>
      <c r="E43" s="66"/>
      <c r="F43" s="64" t="s">
        <v>214</v>
      </c>
      <c r="G43" s="2"/>
      <c r="H43" s="1"/>
      <c r="I43" s="260">
        <f>IF(ISNA(PLNÁ!$L$4),0,PLNÁ!I45)</f>
        <v>0</v>
      </c>
      <c r="J43" s="260">
        <f>IF(ISNA(PLNÁ!$L$4),0,PLNÁ!J45)</f>
        <v>0</v>
      </c>
      <c r="K43" s="260">
        <f>IF(ISNA(PLNÁ!$L$4),0,PLNÁ!K45)</f>
        <v>0</v>
      </c>
      <c r="L43" s="52" t="s">
        <v>674</v>
      </c>
    </row>
    <row r="44" spans="2:12" s="10" customFormat="1" ht="15">
      <c r="B44" s="149" t="s">
        <v>406</v>
      </c>
      <c r="C44" s="150" t="s">
        <v>407</v>
      </c>
      <c r="D44" s="263" t="s">
        <v>885</v>
      </c>
      <c r="E44" s="66"/>
      <c r="F44" s="64" t="s">
        <v>215</v>
      </c>
      <c r="G44" s="2"/>
      <c r="H44" s="1"/>
      <c r="I44" s="260">
        <f>IF(ISNA(PLNÁ!$L$4),0,PLNÁ!I46)</f>
        <v>0</v>
      </c>
      <c r="J44" s="260">
        <f>IF(ISNA(PLNÁ!$L$4),0,PLNÁ!J46)</f>
        <v>0</v>
      </c>
      <c r="K44" s="260">
        <f>IF(ISNA(PLNÁ!$L$4),0,PLNÁ!K46)</f>
        <v>0</v>
      </c>
      <c r="L44" s="52" t="s">
        <v>675</v>
      </c>
    </row>
    <row r="45" spans="2:12" s="10" customFormat="1" ht="15">
      <c r="B45" s="149" t="s">
        <v>408</v>
      </c>
      <c r="C45" s="151" t="s">
        <v>887</v>
      </c>
      <c r="D45" s="263" t="s">
        <v>886</v>
      </c>
      <c r="E45" s="66"/>
      <c r="F45" s="64" t="s">
        <v>216</v>
      </c>
      <c r="G45" s="2"/>
      <c r="H45" s="1" t="s">
        <v>340</v>
      </c>
      <c r="I45" s="260">
        <f>IF(ISNA(PLNÁ!$L$4),0,PLNÁ!I47)</f>
        <v>0</v>
      </c>
      <c r="J45" s="260">
        <f>IF(ISNA(PLNÁ!$L$4),0,PLNÁ!J47)</f>
        <v>0</v>
      </c>
      <c r="K45" s="260">
        <f>IF(ISNA(PLNÁ!$L$4),0,PLNÁ!K47)</f>
        <v>0</v>
      </c>
      <c r="L45" s="52" t="s">
        <v>676</v>
      </c>
    </row>
    <row r="46" spans="2:12" s="10" customFormat="1" ht="15">
      <c r="B46" s="149" t="s">
        <v>409</v>
      </c>
      <c r="C46" s="151" t="s">
        <v>410</v>
      </c>
      <c r="D46" s="263" t="s">
        <v>888</v>
      </c>
      <c r="E46" s="66"/>
      <c r="F46" s="64" t="s">
        <v>217</v>
      </c>
      <c r="G46" s="2"/>
      <c r="H46" s="1" t="s">
        <v>340</v>
      </c>
      <c r="I46" s="260">
        <f>IF(ISNA(PLNÁ!$L$4),0,PLNÁ!I48)</f>
        <v>0</v>
      </c>
      <c r="J46" s="260">
        <f>IF(ISNA(PLNÁ!$L$4),0,PLNÁ!J48)</f>
        <v>0</v>
      </c>
      <c r="K46" s="260">
        <f>IF(ISNA(PLNÁ!$L$4),0,PLNÁ!K48)</f>
        <v>0</v>
      </c>
      <c r="L46" s="52" t="s">
        <v>677</v>
      </c>
    </row>
    <row r="47" spans="2:14" s="10" customFormat="1" ht="15">
      <c r="B47" s="143" t="s">
        <v>411</v>
      </c>
      <c r="C47" s="144" t="s">
        <v>412</v>
      </c>
      <c r="D47" s="144" t="s">
        <v>889</v>
      </c>
      <c r="E47" s="146"/>
      <c r="F47" s="138" t="s">
        <v>218</v>
      </c>
      <c r="G47" s="139" t="s">
        <v>160</v>
      </c>
      <c r="H47" s="140"/>
      <c r="I47" s="260">
        <f>IF(ISNA(PLNÁ!$L$4),ZKRÁCENÁ!I25,PLNÁ!I49)</f>
        <v>0</v>
      </c>
      <c r="J47" s="260">
        <f>IF(ISNA(PLNÁ!$L$4),ZKRÁCENÁ!J25,PLNÁ!J49)</f>
        <v>0</v>
      </c>
      <c r="K47" s="260">
        <f>IF(ISNA(PLNÁ!$L$4),ZKRÁCENÁ!K25,PLNÁ!K49)</f>
        <v>0</v>
      </c>
      <c r="L47" s="52" t="s">
        <v>678</v>
      </c>
      <c r="N47" s="10" t="s">
        <v>3</v>
      </c>
    </row>
    <row r="48" spans="2:12" s="10" customFormat="1" ht="15">
      <c r="B48" s="143" t="s">
        <v>413</v>
      </c>
      <c r="C48" s="144" t="s">
        <v>414</v>
      </c>
      <c r="D48" s="144" t="s">
        <v>890</v>
      </c>
      <c r="E48" s="146"/>
      <c r="F48" s="138" t="s">
        <v>219</v>
      </c>
      <c r="G48" s="139" t="s">
        <v>415</v>
      </c>
      <c r="H48" s="140"/>
      <c r="I48" s="260">
        <f>IF(ISNA(PLNÁ!$L$4),ZKRÁCENÁ!I26,PLNÁ!I50)</f>
        <v>0</v>
      </c>
      <c r="J48" s="260">
        <f>IF(ISNA(PLNÁ!$L$4),ZKRÁCENÁ!J26,PLNÁ!J50)</f>
        <v>0</v>
      </c>
      <c r="K48" s="260">
        <f>IF(ISNA(PLNÁ!$L$4),ZKRÁCENÁ!K26,PLNÁ!K50)</f>
        <v>0</v>
      </c>
      <c r="L48" s="52" t="s">
        <v>679</v>
      </c>
    </row>
    <row r="49" spans="2:12" s="10" customFormat="1" ht="15">
      <c r="B49" s="149" t="s">
        <v>416</v>
      </c>
      <c r="C49" s="150" t="s">
        <v>417</v>
      </c>
      <c r="D49" s="263" t="s">
        <v>891</v>
      </c>
      <c r="E49" s="66"/>
      <c r="F49" s="64" t="s">
        <v>220</v>
      </c>
      <c r="G49" s="2"/>
      <c r="H49" s="1"/>
      <c r="I49" s="260">
        <f>IF(ISNA(PLNÁ!$L$4),0,PLNÁ!I51)</f>
        <v>0</v>
      </c>
      <c r="J49" s="260">
        <f>IF(ISNA(PLNÁ!$L$4),0,PLNÁ!J51)</f>
        <v>0</v>
      </c>
      <c r="K49" s="260">
        <f>IF(ISNA(PLNÁ!$L$4),0,PLNÁ!K51)</f>
        <v>0</v>
      </c>
      <c r="L49" s="52" t="s">
        <v>680</v>
      </c>
    </row>
    <row r="50" spans="2:12" s="10" customFormat="1" ht="15">
      <c r="B50" s="149" t="s">
        <v>418</v>
      </c>
      <c r="C50" s="266" t="s">
        <v>419</v>
      </c>
      <c r="D50" s="263" t="s">
        <v>892</v>
      </c>
      <c r="E50" s="66"/>
      <c r="F50" s="64" t="s">
        <v>221</v>
      </c>
      <c r="G50" s="2"/>
      <c r="H50" s="1"/>
      <c r="I50" s="260">
        <f>IF(ISNA(PLNÁ!$L$4),0,PLNÁ!I52)</f>
        <v>0</v>
      </c>
      <c r="J50" s="260">
        <f>IF(ISNA(PLNÁ!$L$4),0,PLNÁ!J52)</f>
        <v>0</v>
      </c>
      <c r="K50" s="260">
        <f>IF(ISNA(PLNÁ!$L$4),0,PLNÁ!K52)</f>
        <v>0</v>
      </c>
      <c r="L50" s="52" t="s">
        <v>681</v>
      </c>
    </row>
    <row r="51" spans="2:12" s="10" customFormat="1" ht="15">
      <c r="B51" s="149" t="s">
        <v>420</v>
      </c>
      <c r="C51" s="150" t="s">
        <v>421</v>
      </c>
      <c r="D51" s="263" t="s">
        <v>893</v>
      </c>
      <c r="E51" s="66"/>
      <c r="F51" s="64" t="s">
        <v>222</v>
      </c>
      <c r="G51" s="2"/>
      <c r="H51" s="1"/>
      <c r="I51" s="260">
        <f>IF(ISNA(PLNÁ!$L$4),0,PLNÁ!I53)</f>
        <v>0</v>
      </c>
      <c r="J51" s="260">
        <f>IF(ISNA(PLNÁ!$L$4),0,PLNÁ!J53)</f>
        <v>0</v>
      </c>
      <c r="K51" s="260">
        <f>IF(ISNA(PLNÁ!$L$4),0,PLNÁ!K53)</f>
        <v>0</v>
      </c>
      <c r="L51" s="52" t="s">
        <v>682</v>
      </c>
    </row>
    <row r="52" spans="2:12" s="10" customFormat="1" ht="15">
      <c r="B52" s="149" t="s">
        <v>422</v>
      </c>
      <c r="C52" s="150" t="s">
        <v>423</v>
      </c>
      <c r="D52" s="263" t="s">
        <v>894</v>
      </c>
      <c r="E52" s="66"/>
      <c r="F52" s="64" t="s">
        <v>223</v>
      </c>
      <c r="G52" s="2"/>
      <c r="H52" s="1"/>
      <c r="I52" s="260">
        <f>IF(ISNA(PLNÁ!$L$4),0,PLNÁ!I54)</f>
        <v>0</v>
      </c>
      <c r="J52" s="260">
        <f>IF(ISNA(PLNÁ!$L$4),0,PLNÁ!J54)</f>
        <v>0</v>
      </c>
      <c r="K52" s="260">
        <f>IF(ISNA(PLNÁ!$L$4),0,PLNÁ!K54)</f>
        <v>0</v>
      </c>
      <c r="L52" s="52" t="s">
        <v>683</v>
      </c>
    </row>
    <row r="53" spans="2:12" s="10" customFormat="1" ht="15">
      <c r="B53" s="149" t="s">
        <v>424</v>
      </c>
      <c r="C53" s="150" t="s">
        <v>425</v>
      </c>
      <c r="D53" s="263" t="s">
        <v>895</v>
      </c>
      <c r="E53" s="66"/>
      <c r="F53" s="64" t="s">
        <v>224</v>
      </c>
      <c r="G53" s="2"/>
      <c r="H53" s="1"/>
      <c r="I53" s="260">
        <f>IF(ISNA(PLNÁ!$L$4),0,PLNÁ!I55)</f>
        <v>0</v>
      </c>
      <c r="J53" s="260">
        <f>IF(ISNA(PLNÁ!$L$4),0,PLNÁ!J55)</f>
        <v>0</v>
      </c>
      <c r="K53" s="260">
        <f>IF(ISNA(PLNÁ!$L$4),0,PLNÁ!K55)</f>
        <v>0</v>
      </c>
      <c r="L53" s="52" t="s">
        <v>684</v>
      </c>
    </row>
    <row r="54" spans="2:12" s="10" customFormat="1" ht="15">
      <c r="B54" s="149" t="s">
        <v>426</v>
      </c>
      <c r="C54" s="150" t="s">
        <v>427</v>
      </c>
      <c r="D54" s="263" t="s">
        <v>896</v>
      </c>
      <c r="E54" s="66"/>
      <c r="F54" s="64" t="s">
        <v>831</v>
      </c>
      <c r="G54" s="2"/>
      <c r="H54" s="1"/>
      <c r="I54" s="260">
        <f>IF(ISNA(PLNÁ!$L$4),0,PLNÁ!I56)</f>
        <v>0</v>
      </c>
      <c r="J54" s="260">
        <f>IF(ISNA(PLNÁ!$L$4),0,PLNÁ!J56)</f>
        <v>0</v>
      </c>
      <c r="K54" s="260">
        <f>IF(ISNA(PLNÁ!$L$4),0,PLNÁ!K56)</f>
        <v>0</v>
      </c>
      <c r="L54" s="52" t="s">
        <v>685</v>
      </c>
    </row>
    <row r="55" spans="2:14" s="10" customFormat="1" ht="15">
      <c r="B55" s="143" t="s">
        <v>428</v>
      </c>
      <c r="C55" s="144" t="s">
        <v>429</v>
      </c>
      <c r="D55" s="144" t="s">
        <v>897</v>
      </c>
      <c r="E55" s="146"/>
      <c r="F55" s="138" t="s">
        <v>832</v>
      </c>
      <c r="G55" s="139" t="s">
        <v>430</v>
      </c>
      <c r="H55" s="140"/>
      <c r="I55" s="260">
        <f>IF(ISNA(PLNÁ!$L$4),ZKRÁCENÁ!I27,PLNÁ!I57)</f>
        <v>0</v>
      </c>
      <c r="J55" s="260">
        <f>IF(ISNA(PLNÁ!$L$4),ZKRÁCENÁ!J27,PLNÁ!J57)</f>
        <v>0</v>
      </c>
      <c r="K55" s="260">
        <f>IF(ISNA(PLNÁ!$L$4),ZKRÁCENÁ!K27,PLNÁ!K57)</f>
        <v>0</v>
      </c>
      <c r="L55" s="52" t="s">
        <v>686</v>
      </c>
      <c r="N55" s="10" t="s">
        <v>4</v>
      </c>
    </row>
    <row r="56" spans="2:12" s="10" customFormat="1" ht="15">
      <c r="B56" s="149" t="s">
        <v>58</v>
      </c>
      <c r="C56" s="152" t="s">
        <v>431</v>
      </c>
      <c r="D56" s="263" t="s">
        <v>898</v>
      </c>
      <c r="E56" s="66"/>
      <c r="F56" s="64" t="s">
        <v>833</v>
      </c>
      <c r="G56" s="2"/>
      <c r="H56" s="1"/>
      <c r="I56" s="260">
        <f>IF(ISNA(PLNÁ!$L$4),0,PLNÁ!I58)</f>
        <v>0</v>
      </c>
      <c r="J56" s="260">
        <f>IF(ISNA(PLNÁ!$L$4),0,PLNÁ!J58)</f>
        <v>0</v>
      </c>
      <c r="K56" s="260">
        <f>IF(ISNA(PLNÁ!$L$4),0,PLNÁ!K58)</f>
        <v>0</v>
      </c>
      <c r="L56" s="52" t="s">
        <v>687</v>
      </c>
    </row>
    <row r="57" spans="2:12" s="10" customFormat="1" ht="15">
      <c r="B57" s="149" t="s">
        <v>432</v>
      </c>
      <c r="C57" s="267" t="s">
        <v>433</v>
      </c>
      <c r="D57" s="263" t="s">
        <v>899</v>
      </c>
      <c r="E57" s="66"/>
      <c r="F57" s="64" t="s">
        <v>225</v>
      </c>
      <c r="G57" s="2"/>
      <c r="H57" s="1"/>
      <c r="I57" s="260">
        <f>IF(ISNA(PLNÁ!$L$4),0,PLNÁ!I59)</f>
        <v>0</v>
      </c>
      <c r="J57" s="260">
        <f>IF(ISNA(PLNÁ!$L$4),0,PLNÁ!J59)</f>
        <v>0</v>
      </c>
      <c r="K57" s="260">
        <f>IF(ISNA(PLNÁ!$L$4),0,PLNÁ!K59)</f>
        <v>0</v>
      </c>
      <c r="L57" s="52" t="s">
        <v>688</v>
      </c>
    </row>
    <row r="58" spans="2:12" s="10" customFormat="1" ht="15">
      <c r="B58" s="149" t="s">
        <v>434</v>
      </c>
      <c r="C58" s="266" t="s">
        <v>435</v>
      </c>
      <c r="D58" s="263" t="s">
        <v>900</v>
      </c>
      <c r="E58" s="66"/>
      <c r="F58" s="64" t="s">
        <v>226</v>
      </c>
      <c r="G58" s="2"/>
      <c r="H58" s="1"/>
      <c r="I58" s="260">
        <f>IF(ISNA(PLNÁ!$L$4),0,PLNÁ!I60)</f>
        <v>0</v>
      </c>
      <c r="J58" s="260">
        <f>IF(ISNA(PLNÁ!$L$4),0,PLNÁ!J60)</f>
        <v>0</v>
      </c>
      <c r="K58" s="260">
        <f>IF(ISNA(PLNÁ!$L$4),0,PLNÁ!K60)</f>
        <v>0</v>
      </c>
      <c r="L58" s="52" t="s">
        <v>689</v>
      </c>
    </row>
    <row r="59" spans="2:12" s="10" customFormat="1" ht="15">
      <c r="B59" s="149" t="s">
        <v>436</v>
      </c>
      <c r="C59" s="266" t="s">
        <v>437</v>
      </c>
      <c r="D59" s="263" t="s">
        <v>901</v>
      </c>
      <c r="E59" s="66"/>
      <c r="F59" s="64" t="s">
        <v>227</v>
      </c>
      <c r="G59" s="2"/>
      <c r="H59" s="1"/>
      <c r="I59" s="260">
        <f>IF(ISNA(PLNÁ!$L$4),0,PLNÁ!I61)</f>
        <v>0</v>
      </c>
      <c r="J59" s="260">
        <f>IF(ISNA(PLNÁ!$L$4),0,PLNÁ!J61)</f>
        <v>0</v>
      </c>
      <c r="K59" s="260">
        <f>IF(ISNA(PLNÁ!$L$4),0,PLNÁ!K61)</f>
        <v>0</v>
      </c>
      <c r="L59" s="52" t="s">
        <v>690</v>
      </c>
    </row>
    <row r="60" spans="2:12" s="10" customFormat="1" ht="15">
      <c r="B60" s="149" t="s">
        <v>438</v>
      </c>
      <c r="C60" s="266" t="s">
        <v>439</v>
      </c>
      <c r="D60" s="263" t="s">
        <v>902</v>
      </c>
      <c r="E60" s="66"/>
      <c r="F60" s="64" t="s">
        <v>228</v>
      </c>
      <c r="G60" s="2"/>
      <c r="H60" s="1"/>
      <c r="I60" s="260">
        <f>IF(ISNA(PLNÁ!$L$4),0,PLNÁ!I62)</f>
        <v>0</v>
      </c>
      <c r="J60" s="260">
        <f>IF(ISNA(PLNÁ!$L$4),0,PLNÁ!J62)</f>
        <v>0</v>
      </c>
      <c r="K60" s="260">
        <f>IF(ISNA(PLNÁ!$L$4),0,PLNÁ!K62)</f>
        <v>0</v>
      </c>
      <c r="L60" s="52" t="s">
        <v>691</v>
      </c>
    </row>
    <row r="61" spans="2:12" s="10" customFormat="1" ht="15">
      <c r="B61" s="149" t="s">
        <v>440</v>
      </c>
      <c r="C61" s="266" t="s">
        <v>441</v>
      </c>
      <c r="D61" s="263" t="s">
        <v>903</v>
      </c>
      <c r="E61" s="66"/>
      <c r="F61" s="64" t="s">
        <v>229</v>
      </c>
      <c r="G61" s="2"/>
      <c r="H61" s="1"/>
      <c r="I61" s="260">
        <f>IF(ISNA(PLNÁ!$L$4),0,PLNÁ!I63)</f>
        <v>0</v>
      </c>
      <c r="J61" s="260">
        <f>IF(ISNA(PLNÁ!$L$4),0,PLNÁ!J63)</f>
        <v>0</v>
      </c>
      <c r="K61" s="260">
        <f>IF(ISNA(PLNÁ!$L$4),0,PLNÁ!K63)</f>
        <v>0</v>
      </c>
      <c r="L61" s="52" t="s">
        <v>692</v>
      </c>
    </row>
    <row r="62" spans="2:12" s="10" customFormat="1" ht="15">
      <c r="B62" s="149" t="s">
        <v>59</v>
      </c>
      <c r="C62" s="150" t="s">
        <v>442</v>
      </c>
      <c r="D62" s="263" t="s">
        <v>904</v>
      </c>
      <c r="E62" s="66"/>
      <c r="F62" s="64" t="s">
        <v>230</v>
      </c>
      <c r="G62" s="2"/>
      <c r="H62" s="1"/>
      <c r="I62" s="260">
        <f>IF(ISNA(PLNÁ!$L$4),0,PLNÁ!I64)</f>
        <v>0</v>
      </c>
      <c r="J62" s="260">
        <f>IF(ISNA(PLNÁ!$L$4),0,PLNÁ!J64)</f>
        <v>0</v>
      </c>
      <c r="K62" s="260">
        <f>IF(ISNA(PLNÁ!$L$4),0,PLNÁ!K64)</f>
        <v>0</v>
      </c>
      <c r="L62" s="52" t="s">
        <v>693</v>
      </c>
    </row>
    <row r="63" spans="2:12" s="10" customFormat="1" ht="15">
      <c r="B63" s="149" t="s">
        <v>443</v>
      </c>
      <c r="C63" s="266" t="s">
        <v>444</v>
      </c>
      <c r="D63" s="263" t="s">
        <v>905</v>
      </c>
      <c r="E63" s="66"/>
      <c r="F63" s="64" t="s">
        <v>834</v>
      </c>
      <c r="G63" s="2"/>
      <c r="H63" s="1"/>
      <c r="I63" s="260">
        <f>IF(ISNA(PLNÁ!$L$4),0,PLNÁ!I65)</f>
        <v>0</v>
      </c>
      <c r="J63" s="260">
        <f>IF(ISNA(PLNÁ!$L$4),0,PLNÁ!J65)</f>
        <v>0</v>
      </c>
      <c r="K63" s="260">
        <f>IF(ISNA(PLNÁ!$L$4),0,PLNÁ!K65)</f>
        <v>0</v>
      </c>
      <c r="L63" s="52" t="s">
        <v>694</v>
      </c>
    </row>
    <row r="64" spans="2:12" s="10" customFormat="1" ht="15">
      <c r="B64" s="143" t="s">
        <v>445</v>
      </c>
      <c r="C64" s="144" t="s">
        <v>446</v>
      </c>
      <c r="D64" s="144" t="s">
        <v>906</v>
      </c>
      <c r="E64" s="146"/>
      <c r="F64" s="138" t="s">
        <v>835</v>
      </c>
      <c r="G64" s="139" t="s">
        <v>180</v>
      </c>
      <c r="H64" s="140"/>
      <c r="I64" s="260">
        <f>IF(ISNA(PLNÁ!$L$4),ZKRÁCENÁ!I28,PLNÁ!I66)</f>
        <v>0</v>
      </c>
      <c r="J64" s="260">
        <f>IF(ISNA(PLNÁ!$L$4),ZKRÁCENÁ!J28,PLNÁ!J66)</f>
        <v>0</v>
      </c>
      <c r="K64" s="260">
        <f>IF(ISNA(PLNÁ!$L$4),ZKRÁCENÁ!K28,PLNÁ!K66)</f>
        <v>0</v>
      </c>
      <c r="L64" s="52" t="s">
        <v>695</v>
      </c>
    </row>
    <row r="65" spans="2:12" s="10" customFormat="1" ht="15">
      <c r="B65" s="149" t="s">
        <v>60</v>
      </c>
      <c r="C65" s="152" t="s">
        <v>431</v>
      </c>
      <c r="D65" s="263" t="s">
        <v>898</v>
      </c>
      <c r="E65" s="66"/>
      <c r="F65" s="64" t="s">
        <v>231</v>
      </c>
      <c r="G65" s="2"/>
      <c r="H65" s="1"/>
      <c r="I65" s="260">
        <f>IF(ISNA(PLNÁ!$L$4),0,PLNÁ!I67)</f>
        <v>0</v>
      </c>
      <c r="J65" s="260">
        <f>IF(ISNA(PLNÁ!$L$4),0,PLNÁ!J67)</f>
        <v>0</v>
      </c>
      <c r="K65" s="260">
        <f>IF(ISNA(PLNÁ!$L$4),0,PLNÁ!K67)</f>
        <v>0</v>
      </c>
      <c r="L65" s="52" t="s">
        <v>696</v>
      </c>
    </row>
    <row r="66" spans="2:12" s="10" customFormat="1" ht="15">
      <c r="B66" s="149" t="s">
        <v>447</v>
      </c>
      <c r="C66" s="266" t="s">
        <v>433</v>
      </c>
      <c r="D66" s="263" t="s">
        <v>899</v>
      </c>
      <c r="E66" s="66"/>
      <c r="F66" s="64" t="s">
        <v>232</v>
      </c>
      <c r="G66" s="2"/>
      <c r="H66" s="1"/>
      <c r="I66" s="260">
        <f>IF(ISNA(PLNÁ!$L$4),0,PLNÁ!I68)</f>
        <v>0</v>
      </c>
      <c r="J66" s="260">
        <f>IF(ISNA(PLNÁ!$L$4),0,PLNÁ!J68)</f>
        <v>0</v>
      </c>
      <c r="K66" s="260">
        <f>IF(ISNA(PLNÁ!$L$4),0,PLNÁ!K68)</f>
        <v>0</v>
      </c>
      <c r="L66" s="52" t="s">
        <v>697</v>
      </c>
    </row>
    <row r="67" spans="2:12" s="10" customFormat="1" ht="15" customHeight="1">
      <c r="B67" s="149" t="s">
        <v>448</v>
      </c>
      <c r="C67" s="266" t="s">
        <v>435</v>
      </c>
      <c r="D67" s="263" t="s">
        <v>900</v>
      </c>
      <c r="E67" s="66"/>
      <c r="F67" s="64" t="s">
        <v>233</v>
      </c>
      <c r="G67" s="2"/>
      <c r="H67" s="1"/>
      <c r="I67" s="260">
        <f>IF(ISNA(PLNÁ!$L$4),0,PLNÁ!I69)</f>
        <v>0</v>
      </c>
      <c r="J67" s="260">
        <f>IF(ISNA(PLNÁ!$L$4),0,PLNÁ!J69)</f>
        <v>0</v>
      </c>
      <c r="K67" s="260">
        <f>IF(ISNA(PLNÁ!$L$4),0,PLNÁ!K69)</f>
        <v>0</v>
      </c>
      <c r="L67" s="52" t="s">
        <v>698</v>
      </c>
    </row>
    <row r="68" spans="2:12" s="10" customFormat="1" ht="15">
      <c r="B68" s="149" t="s">
        <v>449</v>
      </c>
      <c r="C68" s="266" t="s">
        <v>437</v>
      </c>
      <c r="D68" s="263" t="s">
        <v>901</v>
      </c>
      <c r="E68" s="66"/>
      <c r="F68" s="64" t="s">
        <v>234</v>
      </c>
      <c r="G68" s="2"/>
      <c r="H68" s="1"/>
      <c r="I68" s="260">
        <f>IF(ISNA(PLNÁ!$L$4),0,PLNÁ!I70)</f>
        <v>0</v>
      </c>
      <c r="J68" s="260">
        <f>IF(ISNA(PLNÁ!$L$4),0,PLNÁ!J70)</f>
        <v>0</v>
      </c>
      <c r="K68" s="260">
        <f>IF(ISNA(PLNÁ!$L$4),0,PLNÁ!K70)</f>
        <v>0</v>
      </c>
      <c r="L68" s="52" t="s">
        <v>699</v>
      </c>
    </row>
    <row r="69" spans="2:12" s="10" customFormat="1" ht="15">
      <c r="B69" s="149" t="s">
        <v>61</v>
      </c>
      <c r="C69" s="150" t="s">
        <v>105</v>
      </c>
      <c r="D69" s="263" t="s">
        <v>907</v>
      </c>
      <c r="E69" s="66"/>
      <c r="F69" s="64" t="s">
        <v>235</v>
      </c>
      <c r="G69" s="2"/>
      <c r="H69" s="1"/>
      <c r="I69" s="260">
        <f>IF(ISNA(PLNÁ!$L$4),0,PLNÁ!I71)</f>
        <v>0</v>
      </c>
      <c r="J69" s="260">
        <f>IF(ISNA(PLNÁ!$L$4),0,PLNÁ!J71)</f>
        <v>0</v>
      </c>
      <c r="K69" s="260">
        <f>IF(ISNA(PLNÁ!$L$4),0,PLNÁ!K71)</f>
        <v>0</v>
      </c>
      <c r="L69" s="52" t="s">
        <v>700</v>
      </c>
    </row>
    <row r="70" spans="2:12" s="10" customFormat="1" ht="15">
      <c r="B70" s="149" t="s">
        <v>62</v>
      </c>
      <c r="C70" s="152" t="s">
        <v>450</v>
      </c>
      <c r="D70" s="263" t="s">
        <v>908</v>
      </c>
      <c r="E70" s="66"/>
      <c r="F70" s="64" t="s">
        <v>236</v>
      </c>
      <c r="G70" s="2"/>
      <c r="H70" s="1"/>
      <c r="I70" s="260">
        <f>IF(ISNA(PLNÁ!$L$4),0,PLNÁ!I72)</f>
        <v>0</v>
      </c>
      <c r="J70" s="260">
        <f>IF(ISNA(PLNÁ!$L$4),0,PLNÁ!J72)</f>
        <v>0</v>
      </c>
      <c r="K70" s="260">
        <f>IF(ISNA(PLNÁ!$L$4),0,PLNÁ!K72)</f>
        <v>0</v>
      </c>
      <c r="L70" s="52" t="s">
        <v>701</v>
      </c>
    </row>
    <row r="71" spans="2:12" s="10" customFormat="1" ht="15">
      <c r="B71" s="149" t="s">
        <v>451</v>
      </c>
      <c r="C71" s="266" t="s">
        <v>452</v>
      </c>
      <c r="D71" s="263" t="s">
        <v>909</v>
      </c>
      <c r="E71" s="66"/>
      <c r="F71" s="64" t="s">
        <v>237</v>
      </c>
      <c r="G71" s="2"/>
      <c r="H71" s="1"/>
      <c r="I71" s="260">
        <f>IF(ISNA(PLNÁ!$L$4),0,PLNÁ!I73)</f>
        <v>0</v>
      </c>
      <c r="J71" s="260">
        <f>IF(ISNA(PLNÁ!$L$4),0,PLNÁ!J73)</f>
        <v>0</v>
      </c>
      <c r="K71" s="260">
        <f>IF(ISNA(PLNÁ!$L$4),0,PLNÁ!K73)</f>
        <v>0</v>
      </c>
      <c r="L71" s="52" t="s">
        <v>702</v>
      </c>
    </row>
    <row r="72" spans="2:12" s="10" customFormat="1" ht="15">
      <c r="B72" s="149" t="s">
        <v>453</v>
      </c>
      <c r="C72" s="266" t="s">
        <v>441</v>
      </c>
      <c r="D72" s="263" t="s">
        <v>903</v>
      </c>
      <c r="E72" s="66"/>
      <c r="F72" s="64" t="s">
        <v>238</v>
      </c>
      <c r="G72" s="2"/>
      <c r="H72" s="1"/>
      <c r="I72" s="260">
        <f>IF(ISNA(PLNÁ!$L$4),0,PLNÁ!I74)</f>
        <v>0</v>
      </c>
      <c r="J72" s="260">
        <f>IF(ISNA(PLNÁ!$L$4),0,PLNÁ!J74)</f>
        <v>0</v>
      </c>
      <c r="K72" s="260">
        <f>IF(ISNA(PLNÁ!$L$4),0,PLNÁ!K74)</f>
        <v>0</v>
      </c>
      <c r="L72" s="52" t="s">
        <v>703</v>
      </c>
    </row>
    <row r="73" spans="2:12" s="10" customFormat="1" ht="15">
      <c r="B73" s="149" t="s">
        <v>63</v>
      </c>
      <c r="C73" s="150" t="s">
        <v>454</v>
      </c>
      <c r="D73" s="263" t="s">
        <v>904</v>
      </c>
      <c r="E73" s="66"/>
      <c r="F73" s="64" t="s">
        <v>239</v>
      </c>
      <c r="G73" s="2"/>
      <c r="H73" s="1"/>
      <c r="I73" s="260">
        <f>IF(ISNA(PLNÁ!$L$4),0,PLNÁ!I75)</f>
        <v>0</v>
      </c>
      <c r="J73" s="260">
        <f>IF(ISNA(PLNÁ!$L$4),0,PLNÁ!J75)</f>
        <v>0</v>
      </c>
      <c r="K73" s="260">
        <f>IF(ISNA(PLNÁ!$L$4),0,PLNÁ!K75)</f>
        <v>0</v>
      </c>
      <c r="L73" s="52" t="s">
        <v>704</v>
      </c>
    </row>
    <row r="74" spans="2:14" s="10" customFormat="1" ht="15">
      <c r="B74" s="143" t="s">
        <v>455</v>
      </c>
      <c r="C74" s="144" t="s">
        <v>456</v>
      </c>
      <c r="D74" s="144" t="s">
        <v>910</v>
      </c>
      <c r="E74" s="146"/>
      <c r="F74" s="138" t="s">
        <v>240</v>
      </c>
      <c r="G74" s="139" t="s">
        <v>457</v>
      </c>
      <c r="H74" s="140"/>
      <c r="I74" s="260">
        <f>IF(ISNA(PLNÁ!$L$4),ZKRÁCENÁ!I29,PLNÁ!I76)</f>
        <v>0</v>
      </c>
      <c r="J74" s="260">
        <f>IF(ISNA(PLNÁ!$L$4),ZKRÁCENÁ!J29,PLNÁ!J76)</f>
        <v>0</v>
      </c>
      <c r="K74" s="260">
        <f>IF(ISNA(PLNÁ!$L$4),ZKRÁCENÁ!K29,PLNÁ!K76)</f>
        <v>0</v>
      </c>
      <c r="L74" s="52" t="s">
        <v>705</v>
      </c>
      <c r="N74" s="10" t="s">
        <v>5</v>
      </c>
    </row>
    <row r="75" spans="2:12" s="10" customFormat="1" ht="15">
      <c r="B75" s="149" t="s">
        <v>64</v>
      </c>
      <c r="C75" s="150" t="s">
        <v>458</v>
      </c>
      <c r="D75" s="263" t="s">
        <v>911</v>
      </c>
      <c r="E75" s="66"/>
      <c r="F75" s="64" t="s">
        <v>358</v>
      </c>
      <c r="G75" s="2"/>
      <c r="H75" s="1"/>
      <c r="I75" s="260">
        <f>IF(ISNA(PLNÁ!$L$4),0,PLNÁ!I77)</f>
        <v>0</v>
      </c>
      <c r="J75" s="260">
        <f>IF(ISNA(PLNÁ!$L$4),0,PLNÁ!J77)</f>
        <v>0</v>
      </c>
      <c r="K75" s="260">
        <f>IF(ISNA(PLNÁ!$L$4),0,PLNÁ!K77)</f>
        <v>0</v>
      </c>
      <c r="L75" s="52" t="s">
        <v>706</v>
      </c>
    </row>
    <row r="76" spans="2:12" s="10" customFormat="1" ht="15">
      <c r="B76" s="149" t="s">
        <v>65</v>
      </c>
      <c r="C76" s="150" t="s">
        <v>459</v>
      </c>
      <c r="D76" s="263" t="s">
        <v>912</v>
      </c>
      <c r="E76" s="66"/>
      <c r="F76" s="64" t="s">
        <v>836</v>
      </c>
      <c r="G76" s="2"/>
      <c r="H76" s="1"/>
      <c r="I76" s="260">
        <f>IF(ISNA(PLNÁ!$L$4),0,PLNÁ!I78)</f>
        <v>0</v>
      </c>
      <c r="J76" s="260">
        <f>IF(ISNA(PLNÁ!$L$4),0,PLNÁ!J78)</f>
        <v>0</v>
      </c>
      <c r="K76" s="260">
        <f>IF(ISNA(PLNÁ!$L$4),0,PLNÁ!K78)</f>
        <v>0</v>
      </c>
      <c r="L76" s="52" t="s">
        <v>707</v>
      </c>
    </row>
    <row r="77" spans="2:12" s="10" customFormat="1" ht="15">
      <c r="B77" s="149" t="s">
        <v>66</v>
      </c>
      <c r="C77" s="150" t="s">
        <v>460</v>
      </c>
      <c r="D77" s="263" t="s">
        <v>913</v>
      </c>
      <c r="E77" s="66"/>
      <c r="F77" s="64" t="s">
        <v>241</v>
      </c>
      <c r="G77" s="2"/>
      <c r="H77" s="1"/>
      <c r="I77" s="260">
        <f>IF(ISNA(PLNÁ!$L$4),0,PLNÁ!I79)</f>
        <v>0</v>
      </c>
      <c r="J77" s="260">
        <f>IF(ISNA(PLNÁ!$L$4),0,PLNÁ!J79)</f>
        <v>0</v>
      </c>
      <c r="K77" s="260">
        <f>IF(ISNA(PLNÁ!$L$4),0,PLNÁ!K79)</f>
        <v>0</v>
      </c>
      <c r="L77" s="52" t="s">
        <v>708</v>
      </c>
    </row>
    <row r="78" spans="2:12" s="10" customFormat="1" ht="15">
      <c r="B78" s="149" t="s">
        <v>461</v>
      </c>
      <c r="C78" s="150" t="s">
        <v>462</v>
      </c>
      <c r="D78" s="263" t="s">
        <v>914</v>
      </c>
      <c r="E78" s="66"/>
      <c r="F78" s="64" t="s">
        <v>242</v>
      </c>
      <c r="G78" s="2"/>
      <c r="H78" s="1" t="s">
        <v>340</v>
      </c>
      <c r="I78" s="260">
        <f>IF(ISNA(PLNÁ!$L$4),0,PLNÁ!I80)</f>
        <v>0</v>
      </c>
      <c r="J78" s="260">
        <f>IF(ISNA(PLNÁ!$L$4),0,PLNÁ!J80)</f>
        <v>0</v>
      </c>
      <c r="K78" s="260">
        <f>IF(ISNA(PLNÁ!$L$4),0,PLNÁ!K80)</f>
        <v>0</v>
      </c>
      <c r="L78" s="52" t="s">
        <v>709</v>
      </c>
    </row>
    <row r="79" spans="2:12" s="10" customFormat="1" ht="15">
      <c r="B79" s="143" t="s">
        <v>463</v>
      </c>
      <c r="C79" s="144" t="s">
        <v>464</v>
      </c>
      <c r="D79" s="144" t="s">
        <v>915</v>
      </c>
      <c r="E79" s="146"/>
      <c r="F79" s="138" t="s">
        <v>243</v>
      </c>
      <c r="G79" s="139" t="s">
        <v>181</v>
      </c>
      <c r="H79" s="140"/>
      <c r="I79" s="260">
        <f>IF(ISNA(PLNÁ!$L$4),ZKRÁCENÁ!I30,PLNÁ!I81)</f>
        <v>0</v>
      </c>
      <c r="J79" s="260">
        <f>IF(ISNA(PLNÁ!$L$4),ZKRÁCENÁ!J30,PLNÁ!J81)</f>
        <v>0</v>
      </c>
      <c r="K79" s="260">
        <f>IF(ISNA(PLNÁ!$L$4),ZKRÁCENÁ!K30,PLNÁ!K81)</f>
        <v>0</v>
      </c>
      <c r="L79" s="52" t="s">
        <v>710</v>
      </c>
    </row>
    <row r="80" spans="2:12" s="10" customFormat="1" ht="15">
      <c r="B80" s="149" t="s">
        <v>67</v>
      </c>
      <c r="C80" s="150" t="s">
        <v>465</v>
      </c>
      <c r="D80" s="263" t="s">
        <v>916</v>
      </c>
      <c r="E80" s="66"/>
      <c r="F80" s="64" t="s">
        <v>244</v>
      </c>
      <c r="G80" s="2"/>
      <c r="H80" s="1"/>
      <c r="I80" s="260">
        <f>IF(ISNA(PLNÁ!$L$4),0,PLNÁ!I82)</f>
        <v>0</v>
      </c>
      <c r="J80" s="260">
        <f>IF(ISNA(PLNÁ!$L$4),0,PLNÁ!J82)</f>
        <v>0</v>
      </c>
      <c r="K80" s="260">
        <f>IF(ISNA(PLNÁ!$L$4),0,PLNÁ!K82)</f>
        <v>0</v>
      </c>
      <c r="L80" s="52" t="s">
        <v>711</v>
      </c>
    </row>
    <row r="81" spans="2:12" s="10" customFormat="1" ht="15">
      <c r="B81" s="149" t="s">
        <v>466</v>
      </c>
      <c r="C81" s="266" t="s">
        <v>467</v>
      </c>
      <c r="D81" s="263" t="s">
        <v>917</v>
      </c>
      <c r="E81" s="66"/>
      <c r="F81" s="64" t="s">
        <v>245</v>
      </c>
      <c r="G81" s="2"/>
      <c r="H81" s="1"/>
      <c r="I81" s="260">
        <f>IF(ISNA(PLNÁ!$L$4),0,PLNÁ!I83)</f>
        <v>0</v>
      </c>
      <c r="J81" s="260">
        <f>IF(ISNA(PLNÁ!$L$4),0,PLNÁ!J83)</f>
        <v>0</v>
      </c>
      <c r="K81" s="260">
        <f>IF(ISNA(PLNÁ!$L$4),0,PLNÁ!K83)</f>
        <v>0</v>
      </c>
      <c r="L81" s="52" t="s">
        <v>712</v>
      </c>
    </row>
    <row r="82" spans="2:12" s="10" customFormat="1" ht="15.75" thickBot="1">
      <c r="B82" s="149" t="s">
        <v>68</v>
      </c>
      <c r="C82" s="266" t="s">
        <v>468</v>
      </c>
      <c r="D82" s="263" t="s">
        <v>918</v>
      </c>
      <c r="E82" s="66"/>
      <c r="F82" s="64" t="s">
        <v>246</v>
      </c>
      <c r="G82" s="2"/>
      <c r="H82" s="1"/>
      <c r="I82" s="260">
        <f>IF(ISNA(PLNÁ!$L$4),0,PLNÁ!I84)</f>
        <v>0</v>
      </c>
      <c r="J82" s="260">
        <f>IF(ISNA(PLNÁ!$L$4),0,PLNÁ!J84)</f>
        <v>0</v>
      </c>
      <c r="K82" s="260">
        <f>IF(ISNA(PLNÁ!$L$4),0,PLNÁ!K84)</f>
        <v>0</v>
      </c>
      <c r="L82" s="52" t="s">
        <v>713</v>
      </c>
    </row>
    <row r="83" spans="2:14" s="10" customFormat="1" ht="15.75" thickBot="1">
      <c r="B83" s="134" t="s">
        <v>469</v>
      </c>
      <c r="C83" s="135" t="s">
        <v>470</v>
      </c>
      <c r="D83" s="135" t="s">
        <v>919</v>
      </c>
      <c r="E83" s="137"/>
      <c r="F83" s="138" t="s">
        <v>247</v>
      </c>
      <c r="G83" s="139" t="s">
        <v>161</v>
      </c>
      <c r="H83" s="1"/>
      <c r="I83" s="260">
        <f>IF(ISNA(PLNÁ!$L$4),ZKRÁCENÁ!I33,PLNÁ!I87)</f>
        <v>0</v>
      </c>
      <c r="J83" s="260">
        <f>IF(ISNA(PLNÁ!$L$4),ZKRÁCENÁ!J33,PLNÁ!J87)</f>
        <v>0</v>
      </c>
      <c r="K83" s="260">
        <f>IF(ISNA(PLNÁ!$L$4),ZKRÁCENÁ!K33,PLNÁ!K87)</f>
        <v>0</v>
      </c>
      <c r="L83" s="52" t="s">
        <v>714</v>
      </c>
      <c r="N83" s="10" t="s">
        <v>6</v>
      </c>
    </row>
    <row r="84" spans="2:12" s="10" customFormat="1" ht="15.75" thickBot="1">
      <c r="B84" s="143" t="s">
        <v>362</v>
      </c>
      <c r="C84" s="144" t="s">
        <v>471</v>
      </c>
      <c r="D84" s="135" t="s">
        <v>920</v>
      </c>
      <c r="E84" s="146"/>
      <c r="F84" s="138" t="s">
        <v>248</v>
      </c>
      <c r="G84" s="139" t="s">
        <v>342</v>
      </c>
      <c r="H84" s="1"/>
      <c r="I84" s="260">
        <f>IF(ISNA(PLNÁ!$L$4),ZKRÁCENÁ!I34,PLNÁ!I88)</f>
        <v>0</v>
      </c>
      <c r="J84" s="260">
        <f>IF(ISNA(PLNÁ!$L$4),ZKRÁCENÁ!J34,PLNÁ!J88)</f>
        <v>0</v>
      </c>
      <c r="K84" s="260">
        <f>IF(ISNA(PLNÁ!$L$4),ZKRÁCENÁ!K34,PLNÁ!K88)</f>
        <v>0</v>
      </c>
      <c r="L84" s="52" t="s">
        <v>715</v>
      </c>
    </row>
    <row r="85" spans="2:12" s="10" customFormat="1" ht="15">
      <c r="B85" s="143" t="s">
        <v>472</v>
      </c>
      <c r="C85" s="144" t="s">
        <v>473</v>
      </c>
      <c r="D85" s="135" t="s">
        <v>921</v>
      </c>
      <c r="E85" s="146"/>
      <c r="F85" s="138" t="s">
        <v>249</v>
      </c>
      <c r="G85" s="139" t="s">
        <v>185</v>
      </c>
      <c r="H85" s="1"/>
      <c r="I85" s="260">
        <f>IF(ISNA(PLNÁ!$L$4),ZKRÁCENÁ!I35,PLNÁ!I89)</f>
        <v>0</v>
      </c>
      <c r="J85" s="260">
        <f>IF(ISNA(PLNÁ!$L$4),ZKRÁCENÁ!J35,PLNÁ!J89)</f>
        <v>0</v>
      </c>
      <c r="K85" s="260">
        <f>IF(ISNA(PLNÁ!$L$4),ZKRÁCENÁ!K35,PLNÁ!K89)</f>
        <v>0</v>
      </c>
      <c r="L85" s="52" t="s">
        <v>716</v>
      </c>
    </row>
    <row r="86" spans="2:12" s="10" customFormat="1" ht="15" customHeight="1">
      <c r="B86" s="149" t="s">
        <v>69</v>
      </c>
      <c r="C86" s="150" t="s">
        <v>473</v>
      </c>
      <c r="D86" s="262" t="s">
        <v>921</v>
      </c>
      <c r="E86" s="66"/>
      <c r="F86" s="64" t="s">
        <v>250</v>
      </c>
      <c r="G86" s="2"/>
      <c r="H86" s="1"/>
      <c r="I86" s="260">
        <f>IF(ISNA(PLNÁ!$L$4),0,PLNÁ!I90)</f>
        <v>0</v>
      </c>
      <c r="J86" s="260">
        <f>IF(ISNA(PLNÁ!$L$4),0,PLNÁ!J90)</f>
        <v>0</v>
      </c>
      <c r="K86" s="260">
        <f>IF(ISNA(PLNÁ!$L$4),0,PLNÁ!K90)</f>
        <v>0</v>
      </c>
      <c r="L86" s="52" t="s">
        <v>717</v>
      </c>
    </row>
    <row r="87" spans="2:12" s="10" customFormat="1" ht="15">
      <c r="B87" s="149" t="s">
        <v>70</v>
      </c>
      <c r="C87" s="150" t="s">
        <v>474</v>
      </c>
      <c r="D87" s="262" t="s">
        <v>922</v>
      </c>
      <c r="E87" s="66"/>
      <c r="F87" s="64" t="s">
        <v>251</v>
      </c>
      <c r="G87" s="2"/>
      <c r="H87" s="1"/>
      <c r="I87" s="260">
        <f>IF(ISNA(PLNÁ!$L$4),0,PLNÁ!I91)</f>
        <v>0</v>
      </c>
      <c r="J87" s="260">
        <f>IF(ISNA(PLNÁ!$L$4),0,PLNÁ!J91)</f>
        <v>0</v>
      </c>
      <c r="K87" s="260">
        <f>IF(ISNA(PLNÁ!$L$4),0,PLNÁ!K91)</f>
        <v>0</v>
      </c>
      <c r="L87" s="52" t="s">
        <v>718</v>
      </c>
    </row>
    <row r="88" spans="2:12" s="10" customFormat="1" ht="15">
      <c r="B88" s="149" t="s">
        <v>475</v>
      </c>
      <c r="C88" s="266" t="s">
        <v>476</v>
      </c>
      <c r="D88" s="262" t="s">
        <v>923</v>
      </c>
      <c r="E88" s="66"/>
      <c r="F88" s="64" t="s">
        <v>252</v>
      </c>
      <c r="G88" s="2"/>
      <c r="H88" s="1" t="s">
        <v>340</v>
      </c>
      <c r="I88" s="260">
        <f>IF(ISNA(PLNÁ!$L$4),0,PLNÁ!I92)</f>
        <v>0</v>
      </c>
      <c r="J88" s="260">
        <f>IF(ISNA(PLNÁ!$L$4),0,PLNÁ!J92)</f>
        <v>0</v>
      </c>
      <c r="K88" s="260">
        <f>IF(ISNA(PLNÁ!$L$4),0,PLNÁ!K92)</f>
        <v>0</v>
      </c>
      <c r="L88" s="52" t="s">
        <v>719</v>
      </c>
    </row>
    <row r="89" spans="2:12" s="10" customFormat="1" ht="15">
      <c r="B89" s="143" t="s">
        <v>477</v>
      </c>
      <c r="C89" s="144" t="s">
        <v>478</v>
      </c>
      <c r="D89" s="144" t="s">
        <v>924</v>
      </c>
      <c r="E89" s="146"/>
      <c r="F89" s="138" t="s">
        <v>253</v>
      </c>
      <c r="G89" s="139" t="s">
        <v>182</v>
      </c>
      <c r="H89" s="1"/>
      <c r="I89" s="260">
        <f>IF(ISNA(PLNÁ!$L$4),ZKRÁCENÁ!I36,PLNÁ!I93)</f>
        <v>0</v>
      </c>
      <c r="J89" s="260">
        <f>IF(ISNA(PLNÁ!$L$4),ZKRÁCENÁ!J36,PLNÁ!J93)</f>
        <v>0</v>
      </c>
      <c r="K89" s="260">
        <f>IF(ISNA(PLNÁ!$L$4),ZKRÁCENÁ!K36,PLNÁ!K93)</f>
        <v>0</v>
      </c>
      <c r="L89" s="52" t="s">
        <v>720</v>
      </c>
    </row>
    <row r="90" spans="2:12" s="10" customFormat="1" ht="15">
      <c r="B90" s="149" t="s">
        <v>71</v>
      </c>
      <c r="C90" s="150" t="s">
        <v>479</v>
      </c>
      <c r="D90" s="263" t="s">
        <v>925</v>
      </c>
      <c r="E90" s="66"/>
      <c r="F90" s="64" t="s">
        <v>254</v>
      </c>
      <c r="G90" s="2"/>
      <c r="H90" s="1"/>
      <c r="I90" s="260">
        <f>IF(ISNA(PLNÁ!$L$4),0,PLNÁ!I94)</f>
        <v>0</v>
      </c>
      <c r="J90" s="260">
        <f>IF(ISNA(PLNÁ!$L$4),0,PLNÁ!J94)</f>
        <v>0</v>
      </c>
      <c r="K90" s="260">
        <f>IF(ISNA(PLNÁ!$L$4),0,PLNÁ!K94)</f>
        <v>0</v>
      </c>
      <c r="L90" s="52" t="s">
        <v>721</v>
      </c>
    </row>
    <row r="91" spans="2:12" s="10" customFormat="1" ht="15">
      <c r="B91" s="149" t="s">
        <v>72</v>
      </c>
      <c r="C91" s="150" t="s">
        <v>480</v>
      </c>
      <c r="D91" s="263" t="s">
        <v>926</v>
      </c>
      <c r="E91" s="66"/>
      <c r="F91" s="64" t="s">
        <v>255</v>
      </c>
      <c r="G91" s="2"/>
      <c r="H91" s="1"/>
      <c r="I91" s="260">
        <f>IF(ISNA(PLNÁ!$L$4),0,PLNÁ!I95)</f>
        <v>0</v>
      </c>
      <c r="J91" s="260">
        <f>IF(ISNA(PLNÁ!$L$4),0,PLNÁ!J95)</f>
        <v>0</v>
      </c>
      <c r="K91" s="260">
        <f>IF(ISNA(PLNÁ!$L$4),0,PLNÁ!K95)</f>
        <v>0</v>
      </c>
      <c r="L91" s="52" t="s">
        <v>722</v>
      </c>
    </row>
    <row r="92" spans="2:12" s="10" customFormat="1" ht="15">
      <c r="B92" s="149" t="s">
        <v>73</v>
      </c>
      <c r="C92" s="150" t="s">
        <v>106</v>
      </c>
      <c r="D92" s="263" t="s">
        <v>927</v>
      </c>
      <c r="E92" s="66"/>
      <c r="F92" s="64" t="s">
        <v>256</v>
      </c>
      <c r="G92" s="2"/>
      <c r="H92" s="1"/>
      <c r="I92" s="260">
        <f>IF(ISNA(PLNÁ!$L$4),0,PLNÁ!I96)</f>
        <v>0</v>
      </c>
      <c r="J92" s="260">
        <f>IF(ISNA(PLNÁ!$L$4),0,PLNÁ!J96)</f>
        <v>0</v>
      </c>
      <c r="K92" s="260">
        <f>IF(ISNA(PLNÁ!$L$4),0,PLNÁ!K96)</f>
        <v>0</v>
      </c>
      <c r="L92" s="52" t="s">
        <v>723</v>
      </c>
    </row>
    <row r="93" spans="2:12" s="10" customFormat="1" ht="15">
      <c r="B93" s="149" t="s">
        <v>481</v>
      </c>
      <c r="C93" s="266" t="s">
        <v>482</v>
      </c>
      <c r="D93" s="263" t="s">
        <v>928</v>
      </c>
      <c r="E93" s="66"/>
      <c r="F93" s="64" t="s">
        <v>257</v>
      </c>
      <c r="G93" s="2"/>
      <c r="H93" s="1" t="s">
        <v>340</v>
      </c>
      <c r="I93" s="260">
        <f>IF(ISNA(PLNÁ!$L$4),0,PLNÁ!I97)</f>
        <v>0</v>
      </c>
      <c r="J93" s="260">
        <f>IF(ISNA(PLNÁ!$L$4),0,PLNÁ!J97)</f>
        <v>0</v>
      </c>
      <c r="K93" s="260">
        <f>IF(ISNA(PLNÁ!$L$4),0,PLNÁ!K97)</f>
        <v>0</v>
      </c>
      <c r="L93" s="52" t="s">
        <v>724</v>
      </c>
    </row>
    <row r="94" spans="2:12" s="10" customFormat="1" ht="15">
      <c r="B94" s="143" t="s">
        <v>483</v>
      </c>
      <c r="C94" s="144" t="s">
        <v>484</v>
      </c>
      <c r="D94" s="144" t="s">
        <v>929</v>
      </c>
      <c r="E94" s="146"/>
      <c r="F94" s="138" t="s">
        <v>258</v>
      </c>
      <c r="G94" s="139" t="s">
        <v>162</v>
      </c>
      <c r="H94" s="1"/>
      <c r="I94" s="260">
        <f>IF(ISNA(PLNÁ!$L$4),ZKRÁCENÁ!I37,PLNÁ!I98)</f>
        <v>0</v>
      </c>
      <c r="J94" s="260">
        <f>IF(ISNA(PLNÁ!$L$4),ZKRÁCENÁ!J37,PLNÁ!J98)</f>
        <v>0</v>
      </c>
      <c r="K94" s="260">
        <f>IF(ISNA(PLNÁ!$L$4),ZKRÁCENÁ!K37,PLNÁ!K98)</f>
        <v>0</v>
      </c>
      <c r="L94" s="52" t="s">
        <v>725</v>
      </c>
    </row>
    <row r="95" spans="2:12" s="10" customFormat="1" ht="15">
      <c r="B95" s="149" t="s">
        <v>74</v>
      </c>
      <c r="C95" s="268" t="s">
        <v>485</v>
      </c>
      <c r="D95" s="262" t="s">
        <v>930</v>
      </c>
      <c r="E95" s="66"/>
      <c r="F95" s="64" t="s">
        <v>259</v>
      </c>
      <c r="G95" s="2"/>
      <c r="H95" s="1"/>
      <c r="I95" s="260">
        <f>IF(ISNA(PLNÁ!$L$4),0,PLNÁ!I99)</f>
        <v>0</v>
      </c>
      <c r="J95" s="260">
        <f>IF(ISNA(PLNÁ!$L$4),0,PLNÁ!J99)</f>
        <v>0</v>
      </c>
      <c r="K95" s="260">
        <f>IF(ISNA(PLNÁ!$L$4),0,PLNÁ!K99)</f>
        <v>0</v>
      </c>
      <c r="L95" s="52" t="s">
        <v>726</v>
      </c>
    </row>
    <row r="96" spans="2:12" s="10" customFormat="1" ht="15">
      <c r="B96" s="149" t="s">
        <v>75</v>
      </c>
      <c r="C96" s="268" t="s">
        <v>486</v>
      </c>
      <c r="D96" s="262" t="s">
        <v>931</v>
      </c>
      <c r="E96" s="66"/>
      <c r="F96" s="64" t="s">
        <v>260</v>
      </c>
      <c r="G96" s="2"/>
      <c r="H96" s="1"/>
      <c r="I96" s="260">
        <f>IF(ISNA(PLNÁ!$L$4),0,PLNÁ!I100)</f>
        <v>0</v>
      </c>
      <c r="J96" s="260">
        <f>IF(ISNA(PLNÁ!$L$4),0,PLNÁ!J100)</f>
        <v>0</v>
      </c>
      <c r="K96" s="260">
        <f>IF(ISNA(PLNÁ!$L$4),0,PLNÁ!K100)</f>
        <v>0</v>
      </c>
      <c r="L96" s="52" t="s">
        <v>727</v>
      </c>
    </row>
    <row r="97" spans="2:12" s="10" customFormat="1" ht="15">
      <c r="B97" s="143" t="s">
        <v>487</v>
      </c>
      <c r="C97" s="144" t="s">
        <v>488</v>
      </c>
      <c r="D97" s="144" t="s">
        <v>932</v>
      </c>
      <c r="E97" s="146"/>
      <c r="F97" s="138" t="s">
        <v>261</v>
      </c>
      <c r="G97" s="157" t="s">
        <v>163</v>
      </c>
      <c r="H97" s="1"/>
      <c r="I97" s="260">
        <f>IF(ISNA(PLNÁ!$L$4),ZKRÁCENÁ!I38,PLNÁ!I101)</f>
        <v>0</v>
      </c>
      <c r="J97" s="260">
        <f>IF(ISNA(PLNÁ!$L$4),ZKRÁCENÁ!J38,PLNÁ!J101)</f>
        <v>0</v>
      </c>
      <c r="K97" s="260">
        <f>IF(ISNA(PLNÁ!$L$4),ZKRÁCENÁ!K38,PLNÁ!K101)</f>
        <v>0</v>
      </c>
      <c r="L97" s="52" t="s">
        <v>728</v>
      </c>
    </row>
    <row r="98" spans="2:12" s="10" customFormat="1" ht="15">
      <c r="B98" s="149" t="s">
        <v>76</v>
      </c>
      <c r="C98" s="150" t="s">
        <v>489</v>
      </c>
      <c r="D98" s="263" t="s">
        <v>933</v>
      </c>
      <c r="E98" s="66"/>
      <c r="F98" s="64" t="s">
        <v>837</v>
      </c>
      <c r="G98" s="2"/>
      <c r="H98" s="1"/>
      <c r="I98" s="260">
        <f>IF(ISNA(PLNÁ!$L$4),0,PLNÁ!I102)</f>
        <v>0</v>
      </c>
      <c r="J98" s="260">
        <f>IF(ISNA(PLNÁ!$L$4),0,PLNÁ!J102)</f>
        <v>0</v>
      </c>
      <c r="K98" s="260">
        <f>IF(ISNA(PLNÁ!$L$4),0,PLNÁ!K102)</f>
        <v>0</v>
      </c>
      <c r="L98" s="52" t="s">
        <v>729</v>
      </c>
    </row>
    <row r="99" spans="2:12" s="10" customFormat="1" ht="15">
      <c r="B99" s="149" t="s">
        <v>77</v>
      </c>
      <c r="C99" s="150" t="s">
        <v>490</v>
      </c>
      <c r="D99" s="263" t="s">
        <v>934</v>
      </c>
      <c r="E99" s="66"/>
      <c r="F99" s="64" t="s">
        <v>262</v>
      </c>
      <c r="G99" s="2"/>
      <c r="H99" s="1"/>
      <c r="I99" s="260">
        <f>IF(ISNA(PLNÁ!$L$4),0,PLNÁ!I103)</f>
        <v>0</v>
      </c>
      <c r="J99" s="260">
        <f>IF(ISNA(PLNÁ!$L$4),0,PLNÁ!J103)</f>
        <v>0</v>
      </c>
      <c r="K99" s="260">
        <f>IF(ISNA(PLNÁ!$L$4),0,PLNÁ!K103)</f>
        <v>0</v>
      </c>
      <c r="L99" s="52" t="s">
        <v>730</v>
      </c>
    </row>
    <row r="100" spans="2:12" s="10" customFormat="1" ht="15">
      <c r="B100" s="149" t="s">
        <v>491</v>
      </c>
      <c r="C100" s="158" t="s">
        <v>492</v>
      </c>
      <c r="D100" s="263" t="s">
        <v>935</v>
      </c>
      <c r="E100" s="63"/>
      <c r="F100" s="64" t="s">
        <v>263</v>
      </c>
      <c r="G100" s="2"/>
      <c r="H100" s="1"/>
      <c r="I100" s="260">
        <f>IF(ISNA(PLNÁ!$L$4),ZKRÁCENÁ!I39,PLNÁ!I104)</f>
        <v>0</v>
      </c>
      <c r="J100" s="260">
        <f>IF(ISNA(PLNÁ!$L$4),ZKRÁCENÁ!J39,PLNÁ!J104)</f>
        <v>0</v>
      </c>
      <c r="K100" s="260">
        <f>IF(ISNA(PLNÁ!$L$4),ZKRÁCENÁ!K39,PLNÁ!K104)</f>
        <v>0</v>
      </c>
      <c r="L100" s="52" t="s">
        <v>731</v>
      </c>
    </row>
    <row r="101" spans="2:14" s="10" customFormat="1" ht="15">
      <c r="B101" s="143" t="s">
        <v>363</v>
      </c>
      <c r="C101" s="144" t="s">
        <v>493</v>
      </c>
      <c r="D101" s="144" t="s">
        <v>936</v>
      </c>
      <c r="E101" s="146"/>
      <c r="F101" s="138" t="s">
        <v>838</v>
      </c>
      <c r="G101" s="139" t="s">
        <v>164</v>
      </c>
      <c r="H101" s="1"/>
      <c r="I101" s="260">
        <f>IF(ISNA(PLNÁ!$L$4),ZKRÁCENÁ!I40,PLNÁ!I105)</f>
        <v>0</v>
      </c>
      <c r="J101" s="260">
        <f>IF(ISNA(PLNÁ!$L$4),ZKRÁCENÁ!J40,PLNÁ!J105)</f>
        <v>0</v>
      </c>
      <c r="K101" s="260">
        <f>IF(ISNA(PLNÁ!$L$4),ZKRÁCENÁ!K40,PLNÁ!K105)</f>
        <v>0</v>
      </c>
      <c r="L101" s="52" t="s">
        <v>732</v>
      </c>
      <c r="N101" s="10" t="s">
        <v>7</v>
      </c>
    </row>
    <row r="102" spans="2:12" s="10" customFormat="1" ht="15">
      <c r="B102" s="143" t="s">
        <v>365</v>
      </c>
      <c r="C102" s="159" t="s">
        <v>494</v>
      </c>
      <c r="D102" s="144" t="s">
        <v>937</v>
      </c>
      <c r="E102" s="146"/>
      <c r="F102" s="138" t="s">
        <v>839</v>
      </c>
      <c r="G102" s="139" t="s">
        <v>495</v>
      </c>
      <c r="H102" s="1"/>
      <c r="I102" s="260">
        <f>IF(ISNA(PLNÁ!$L$4),ZKRÁCENÁ!I41,PLNÁ!I106)</f>
        <v>0</v>
      </c>
      <c r="J102" s="260">
        <f>IF(ISNA(PLNÁ!$L$4),ZKRÁCENÁ!J41,PLNÁ!J106)</f>
        <v>0</v>
      </c>
      <c r="K102" s="260">
        <f>IF(ISNA(PLNÁ!$L$4),ZKRÁCENÁ!K41,PLNÁ!K106)</f>
        <v>0</v>
      </c>
      <c r="L102" s="52" t="s">
        <v>733</v>
      </c>
    </row>
    <row r="103" spans="2:12" s="10" customFormat="1" ht="15">
      <c r="B103" s="149" t="s">
        <v>53</v>
      </c>
      <c r="C103" s="268" t="s">
        <v>496</v>
      </c>
      <c r="D103" s="263" t="s">
        <v>938</v>
      </c>
      <c r="E103" s="66"/>
      <c r="F103" s="64" t="s">
        <v>264</v>
      </c>
      <c r="G103" s="2"/>
      <c r="H103" s="1"/>
      <c r="I103" s="260">
        <f>IF(ISNA(PLNÁ!$L$4),0,PLNÁ!I107)</f>
        <v>0</v>
      </c>
      <c r="J103" s="260">
        <f>IF(ISNA(PLNÁ!$L$4),0,PLNÁ!J107)</f>
        <v>0</v>
      </c>
      <c r="K103" s="260">
        <f>IF(ISNA(PLNÁ!$L$4),0,PLNÁ!K107)</f>
        <v>0</v>
      </c>
      <c r="L103" s="52" t="s">
        <v>734</v>
      </c>
    </row>
    <row r="104" spans="2:12" s="10" customFormat="1" ht="15">
      <c r="B104" s="149" t="s">
        <v>497</v>
      </c>
      <c r="C104" s="268" t="s">
        <v>498</v>
      </c>
      <c r="D104" s="263" t="s">
        <v>940</v>
      </c>
      <c r="E104" s="66"/>
      <c r="F104" s="64" t="s">
        <v>265</v>
      </c>
      <c r="G104" s="2"/>
      <c r="H104" s="1"/>
      <c r="I104" s="260">
        <f>IF(ISNA(PLNÁ!$L$4),0,PLNÁ!I108)</f>
        <v>0</v>
      </c>
      <c r="J104" s="260">
        <f>IF(ISNA(PLNÁ!$L$4),0,PLNÁ!J108)</f>
        <v>0</v>
      </c>
      <c r="K104" s="260">
        <f>IF(ISNA(PLNÁ!$L$4),0,PLNÁ!K108)</f>
        <v>0</v>
      </c>
      <c r="L104" s="52" t="s">
        <v>735</v>
      </c>
    </row>
    <row r="105" spans="2:12" s="10" customFormat="1" ht="15">
      <c r="B105" s="149" t="s">
        <v>499</v>
      </c>
      <c r="C105" s="268" t="s">
        <v>500</v>
      </c>
      <c r="D105" s="263" t="s">
        <v>941</v>
      </c>
      <c r="E105" s="66"/>
      <c r="F105" s="64" t="s">
        <v>266</v>
      </c>
      <c r="G105" s="2"/>
      <c r="H105" s="1" t="s">
        <v>340</v>
      </c>
      <c r="I105" s="260">
        <f>IF(ISNA(PLNÁ!$L$4),0,PLNÁ!I109)</f>
        <v>0</v>
      </c>
      <c r="J105" s="260">
        <f>IF(ISNA(PLNÁ!$L$4),0,PLNÁ!J109)</f>
        <v>0</v>
      </c>
      <c r="K105" s="260">
        <f>IF(ISNA(PLNÁ!$L$4),0,PLNÁ!K109)</f>
        <v>0</v>
      </c>
      <c r="L105" s="52" t="s">
        <v>736</v>
      </c>
    </row>
    <row r="106" spans="2:12" s="10" customFormat="1" ht="15">
      <c r="B106" s="149" t="s">
        <v>54</v>
      </c>
      <c r="C106" s="150" t="s">
        <v>501</v>
      </c>
      <c r="D106" s="263" t="s">
        <v>942</v>
      </c>
      <c r="E106" s="66"/>
      <c r="F106" s="64" t="s">
        <v>267</v>
      </c>
      <c r="G106" s="2"/>
      <c r="H106" s="1"/>
      <c r="I106" s="260">
        <f>IF(ISNA(PLNÁ!$L$4),0,PLNÁ!I110)</f>
        <v>0</v>
      </c>
      <c r="J106" s="260">
        <f>IF(ISNA(PLNÁ!$L$4),0,PLNÁ!J110)</f>
        <v>0</v>
      </c>
      <c r="K106" s="260">
        <f>IF(ISNA(PLNÁ!$L$4),0,PLNÁ!K110)</f>
        <v>0</v>
      </c>
      <c r="L106" s="52" t="s">
        <v>737</v>
      </c>
    </row>
    <row r="107" spans="2:12" s="10" customFormat="1" ht="15">
      <c r="B107" s="143" t="s">
        <v>376</v>
      </c>
      <c r="C107" s="144" t="s">
        <v>502</v>
      </c>
      <c r="D107" s="144" t="s">
        <v>943</v>
      </c>
      <c r="E107" s="146"/>
      <c r="F107" s="138" t="s">
        <v>268</v>
      </c>
      <c r="G107" s="139" t="s">
        <v>503</v>
      </c>
      <c r="H107" s="1"/>
      <c r="I107" s="260">
        <f>IF(ISNA(PLNÁ!$L$4),ZKRÁCENÁ!I42,PLNÁ!I111)</f>
        <v>0</v>
      </c>
      <c r="J107" s="260">
        <f>IF(ISNA(PLNÁ!$L$4),ZKRÁCENÁ!J42,PLNÁ!J111)</f>
        <v>0</v>
      </c>
      <c r="K107" s="260">
        <f>IF(ISNA(PLNÁ!$L$4),ZKRÁCENÁ!K42,PLNÁ!K111)</f>
        <v>0</v>
      </c>
      <c r="L107" s="52" t="s">
        <v>738</v>
      </c>
    </row>
    <row r="108" spans="2:12" s="10" customFormat="1" ht="15">
      <c r="B108" s="153" t="s">
        <v>378</v>
      </c>
      <c r="C108" s="152" t="s">
        <v>504</v>
      </c>
      <c r="D108" s="263" t="s">
        <v>944</v>
      </c>
      <c r="E108" s="63"/>
      <c r="F108" s="64" t="s">
        <v>269</v>
      </c>
      <c r="G108" s="2"/>
      <c r="H108" s="1"/>
      <c r="I108" s="260">
        <f>IF(ISNA(PLNÁ!$L$4),0,PLNÁ!I112)</f>
        <v>0</v>
      </c>
      <c r="J108" s="260">
        <f>IF(ISNA(PLNÁ!$L$4),0,PLNÁ!J112)</f>
        <v>0</v>
      </c>
      <c r="K108" s="260">
        <f>IF(ISNA(PLNÁ!$L$4),0,PLNÁ!K112)</f>
        <v>0</v>
      </c>
      <c r="L108" s="52" t="s">
        <v>739</v>
      </c>
    </row>
    <row r="109" spans="2:12" s="10" customFormat="1" ht="15" customHeight="1">
      <c r="B109" s="153" t="s">
        <v>380</v>
      </c>
      <c r="C109" s="266" t="s">
        <v>505</v>
      </c>
      <c r="D109" s="263" t="s">
        <v>945</v>
      </c>
      <c r="E109" s="63"/>
      <c r="F109" s="64" t="s">
        <v>840</v>
      </c>
      <c r="G109" s="2"/>
      <c r="H109" s="1"/>
      <c r="I109" s="260">
        <f>IF(ISNA(PLNÁ!$L$4),0,PLNÁ!I113)</f>
        <v>0</v>
      </c>
      <c r="J109" s="260">
        <f>IF(ISNA(PLNÁ!$L$4),0,PLNÁ!J113)</f>
        <v>0</v>
      </c>
      <c r="K109" s="260">
        <f>IF(ISNA(PLNÁ!$L$4),0,PLNÁ!K113)</f>
        <v>0</v>
      </c>
      <c r="L109" s="52" t="s">
        <v>740</v>
      </c>
    </row>
    <row r="110" spans="2:12" s="10" customFormat="1" ht="15">
      <c r="B110" s="153" t="s">
        <v>382</v>
      </c>
      <c r="C110" s="266" t="s">
        <v>506</v>
      </c>
      <c r="D110" s="263" t="s">
        <v>946</v>
      </c>
      <c r="E110" s="63"/>
      <c r="F110" s="64" t="s">
        <v>270</v>
      </c>
      <c r="G110" s="2"/>
      <c r="H110" s="1"/>
      <c r="I110" s="260">
        <f>IF(ISNA(PLNÁ!$L$4),0,PLNÁ!I114)</f>
        <v>0</v>
      </c>
      <c r="J110" s="260">
        <f>IF(ISNA(PLNÁ!$L$4),0,PLNÁ!J114)</f>
        <v>0</v>
      </c>
      <c r="K110" s="260">
        <f>IF(ISNA(PLNÁ!$L$4),0,PLNÁ!K114)</f>
        <v>0</v>
      </c>
      <c r="L110" s="52" t="s">
        <v>741</v>
      </c>
    </row>
    <row r="111" spans="2:12" s="10" customFormat="1" ht="15">
      <c r="B111" s="153" t="s">
        <v>384</v>
      </c>
      <c r="C111" s="266" t="s">
        <v>507</v>
      </c>
      <c r="D111" s="263" t="s">
        <v>947</v>
      </c>
      <c r="E111" s="66"/>
      <c r="F111" s="64" t="s">
        <v>271</v>
      </c>
      <c r="G111" s="2"/>
      <c r="H111" s="1"/>
      <c r="I111" s="260">
        <f>IF(ISNA(PLNÁ!$L$4),0,PLNÁ!I115)</f>
        <v>0</v>
      </c>
      <c r="J111" s="260">
        <f>IF(ISNA(PLNÁ!$L$4),0,PLNÁ!J115)</f>
        <v>0</v>
      </c>
      <c r="K111" s="260">
        <f>IF(ISNA(PLNÁ!$L$4),0,PLNÁ!K115)</f>
        <v>0</v>
      </c>
      <c r="L111" s="52" t="s">
        <v>742</v>
      </c>
    </row>
    <row r="112" spans="2:14" s="10" customFormat="1" ht="15">
      <c r="B112" s="153" t="s">
        <v>386</v>
      </c>
      <c r="C112" s="152" t="s">
        <v>508</v>
      </c>
      <c r="D112" s="263" t="s">
        <v>948</v>
      </c>
      <c r="E112" s="66"/>
      <c r="F112" s="64" t="s">
        <v>272</v>
      </c>
      <c r="G112" s="2"/>
      <c r="H112" s="1"/>
      <c r="I112" s="260">
        <f>IF(ISNA(PLNÁ!$L$4),0,PLNÁ!I116)</f>
        <v>0</v>
      </c>
      <c r="J112" s="260">
        <f>IF(ISNA(PLNÁ!$L$4),0,PLNÁ!J116)</f>
        <v>0</v>
      </c>
      <c r="K112" s="260">
        <f>IF(ISNA(PLNÁ!$L$4),0,PLNÁ!K116)</f>
        <v>0</v>
      </c>
      <c r="L112" s="52" t="s">
        <v>743</v>
      </c>
      <c r="N112" s="10" t="s">
        <v>8</v>
      </c>
    </row>
    <row r="113" spans="2:14" s="10" customFormat="1" ht="15">
      <c r="B113" s="153" t="s">
        <v>388</v>
      </c>
      <c r="C113" s="152" t="s">
        <v>509</v>
      </c>
      <c r="D113" s="263" t="s">
        <v>949</v>
      </c>
      <c r="E113" s="66"/>
      <c r="F113" s="64" t="s">
        <v>841</v>
      </c>
      <c r="G113" s="2"/>
      <c r="H113" s="1"/>
      <c r="I113" s="260">
        <f>IF(ISNA(PLNÁ!$L$4),0,PLNÁ!I117)</f>
        <v>0</v>
      </c>
      <c r="J113" s="260">
        <f>IF(ISNA(PLNÁ!$L$4),0,PLNÁ!J117)</f>
        <v>0</v>
      </c>
      <c r="K113" s="260">
        <f>IF(ISNA(PLNÁ!$L$4),0,PLNÁ!K117)</f>
        <v>0</v>
      </c>
      <c r="L113" s="52" t="s">
        <v>744</v>
      </c>
      <c r="N113" s="10" t="s">
        <v>9</v>
      </c>
    </row>
    <row r="114" spans="2:12" s="10" customFormat="1" ht="15">
      <c r="B114" s="153" t="s">
        <v>390</v>
      </c>
      <c r="C114" s="152" t="s">
        <v>510</v>
      </c>
      <c r="D114" s="263" t="s">
        <v>950</v>
      </c>
      <c r="E114" s="66"/>
      <c r="F114" s="64" t="s">
        <v>842</v>
      </c>
      <c r="G114" s="2"/>
      <c r="H114" s="1"/>
      <c r="I114" s="260">
        <f>IF(ISNA(PLNÁ!$L$4),0,PLNÁ!I118)</f>
        <v>0</v>
      </c>
      <c r="J114" s="260">
        <f>IF(ISNA(PLNÁ!$L$4),0,PLNÁ!J118)</f>
        <v>0</v>
      </c>
      <c r="K114" s="260">
        <f>IF(ISNA(PLNÁ!$L$4),0,PLNÁ!K118)</f>
        <v>0</v>
      </c>
      <c r="L114" s="52" t="s">
        <v>745</v>
      </c>
    </row>
    <row r="115" spans="2:12" s="10" customFormat="1" ht="15">
      <c r="B115" s="153" t="s">
        <v>511</v>
      </c>
      <c r="C115" s="266" t="s">
        <v>512</v>
      </c>
      <c r="D115" s="263" t="s">
        <v>951</v>
      </c>
      <c r="E115" s="66"/>
      <c r="F115" s="64" t="s">
        <v>273</v>
      </c>
      <c r="G115" s="2"/>
      <c r="H115" s="1"/>
      <c r="I115" s="260">
        <f>IF(ISNA(PLNÁ!$L$4),0,PLNÁ!I119)</f>
        <v>0</v>
      </c>
      <c r="J115" s="260">
        <f>IF(ISNA(PLNÁ!$L$4),0,PLNÁ!J119)</f>
        <v>0</v>
      </c>
      <c r="K115" s="260">
        <f>IF(ISNA(PLNÁ!$L$4),0,PLNÁ!K119)</f>
        <v>0</v>
      </c>
      <c r="L115" s="52" t="s">
        <v>746</v>
      </c>
    </row>
    <row r="116" spans="2:13" s="10" customFormat="1" ht="15" customHeight="1">
      <c r="B116" s="153" t="s">
        <v>394</v>
      </c>
      <c r="C116" s="152" t="s">
        <v>513</v>
      </c>
      <c r="D116" s="263" t="s">
        <v>952</v>
      </c>
      <c r="E116" s="66"/>
      <c r="F116" s="64" t="s">
        <v>274</v>
      </c>
      <c r="G116" s="2"/>
      <c r="H116" s="1"/>
      <c r="I116" s="260">
        <f>IF(ISNA(PLNÁ!$L$4),0,PLNÁ!I120)</f>
        <v>0</v>
      </c>
      <c r="J116" s="260">
        <f>IF(ISNA(PLNÁ!$L$4),0,PLNÁ!J120)</f>
        <v>0</v>
      </c>
      <c r="K116" s="260">
        <f>IF(ISNA(PLNÁ!$L$4),0,PLNÁ!K120)</f>
        <v>0</v>
      </c>
      <c r="L116" s="52" t="s">
        <v>747</v>
      </c>
      <c r="M116" s="36"/>
    </row>
    <row r="117" spans="2:12" s="10" customFormat="1" ht="15" customHeight="1">
      <c r="B117" s="153" t="s">
        <v>514</v>
      </c>
      <c r="C117" s="266" t="s">
        <v>515</v>
      </c>
      <c r="D117" s="263" t="s">
        <v>953</v>
      </c>
      <c r="E117" s="66"/>
      <c r="F117" s="64" t="s">
        <v>275</v>
      </c>
      <c r="G117" s="2"/>
      <c r="H117" s="1"/>
      <c r="I117" s="260">
        <f>IF(ISNA(PLNÁ!$L$4),0,PLNÁ!I121)</f>
        <v>0</v>
      </c>
      <c r="J117" s="260">
        <f>IF(ISNA(PLNÁ!$L$4),0,PLNÁ!J121)</f>
        <v>0</v>
      </c>
      <c r="K117" s="260">
        <f>IF(ISNA(PLNÁ!$L$4),0,PLNÁ!K121)</f>
        <v>0</v>
      </c>
      <c r="L117" s="52" t="s">
        <v>748</v>
      </c>
    </row>
    <row r="118" spans="2:14" s="10" customFormat="1" ht="15">
      <c r="B118" s="143" t="s">
        <v>396</v>
      </c>
      <c r="C118" s="144" t="s">
        <v>516</v>
      </c>
      <c r="D118" s="144" t="s">
        <v>954</v>
      </c>
      <c r="E118" s="146"/>
      <c r="F118" s="138" t="s">
        <v>276</v>
      </c>
      <c r="G118" s="139" t="s">
        <v>183</v>
      </c>
      <c r="H118" s="1"/>
      <c r="I118" s="260">
        <f>IF(ISNA(PLNÁ!$L$4),ZKRÁCENÁ!I43,PLNÁ!I122)</f>
        <v>0</v>
      </c>
      <c r="J118" s="260">
        <f>IF(ISNA(PLNÁ!$L$4),ZKRÁCENÁ!J43,PLNÁ!J122)</f>
        <v>0</v>
      </c>
      <c r="K118" s="260">
        <f>IF(ISNA(PLNÁ!$L$4),ZKRÁCENÁ!K43,PLNÁ!K122)</f>
        <v>0</v>
      </c>
      <c r="L118" s="52" t="s">
        <v>749</v>
      </c>
      <c r="N118" s="10" t="s">
        <v>10</v>
      </c>
    </row>
    <row r="119" spans="2:12" s="10" customFormat="1" ht="15">
      <c r="B119" s="149" t="s">
        <v>399</v>
      </c>
      <c r="C119" s="150" t="s">
        <v>517</v>
      </c>
      <c r="D119" s="263" t="s">
        <v>944</v>
      </c>
      <c r="E119" s="66"/>
      <c r="F119" s="64" t="s">
        <v>277</v>
      </c>
      <c r="G119" s="2"/>
      <c r="H119" s="1"/>
      <c r="I119" s="260">
        <f>IF(ISNA(PLNÁ!$L$4),0,PLNÁ!I123)</f>
        <v>0</v>
      </c>
      <c r="J119" s="260">
        <f>IF(ISNA(PLNÁ!$L$4),0,PLNÁ!J123)</f>
        <v>0</v>
      </c>
      <c r="K119" s="260">
        <f>IF(ISNA(PLNÁ!$L$4),0,PLNÁ!K123)</f>
        <v>0</v>
      </c>
      <c r="L119" s="52" t="s">
        <v>750</v>
      </c>
    </row>
    <row r="120" spans="2:12" s="10" customFormat="1" ht="15">
      <c r="B120" s="149" t="s">
        <v>401</v>
      </c>
      <c r="C120" s="266" t="s">
        <v>505</v>
      </c>
      <c r="D120" s="263" t="s">
        <v>945</v>
      </c>
      <c r="E120" s="66"/>
      <c r="F120" s="64" t="s">
        <v>278</v>
      </c>
      <c r="G120" s="2"/>
      <c r="H120" s="1"/>
      <c r="I120" s="260">
        <f>IF(ISNA(PLNÁ!$L$4),0,PLNÁ!I124)</f>
        <v>0</v>
      </c>
      <c r="J120" s="260">
        <f>IF(ISNA(PLNÁ!$L$4),0,PLNÁ!J124)</f>
        <v>0</v>
      </c>
      <c r="K120" s="260">
        <f>IF(ISNA(PLNÁ!$L$4),0,PLNÁ!K124)</f>
        <v>0</v>
      </c>
      <c r="L120" s="52" t="s">
        <v>751</v>
      </c>
    </row>
    <row r="121" spans="2:12" s="10" customFormat="1" ht="15">
      <c r="B121" s="149" t="s">
        <v>518</v>
      </c>
      <c r="C121" s="266" t="s">
        <v>506</v>
      </c>
      <c r="D121" s="263" t="s">
        <v>946</v>
      </c>
      <c r="E121" s="66"/>
      <c r="F121" s="64" t="s">
        <v>843</v>
      </c>
      <c r="G121" s="2"/>
      <c r="H121" s="1"/>
      <c r="I121" s="260">
        <f>IF(ISNA(PLNÁ!$L$4),0,PLNÁ!I125)</f>
        <v>0</v>
      </c>
      <c r="J121" s="260">
        <f>IF(ISNA(PLNÁ!$L$4),0,PLNÁ!J125)</f>
        <v>0</v>
      </c>
      <c r="K121" s="260">
        <f>IF(ISNA(PLNÁ!$L$4),0,PLNÁ!K125)</f>
        <v>0</v>
      </c>
      <c r="L121" s="52" t="s">
        <v>752</v>
      </c>
    </row>
    <row r="122" spans="2:12" s="10" customFormat="1" ht="15">
      <c r="B122" s="149" t="s">
        <v>404</v>
      </c>
      <c r="C122" s="266" t="s">
        <v>507</v>
      </c>
      <c r="D122" s="263" t="s">
        <v>947</v>
      </c>
      <c r="E122" s="66"/>
      <c r="F122" s="64" t="s">
        <v>279</v>
      </c>
      <c r="G122" s="2"/>
      <c r="H122" s="1"/>
      <c r="I122" s="260">
        <f>IF(ISNA(PLNÁ!$L$4),0,PLNÁ!I126)</f>
        <v>0</v>
      </c>
      <c r="J122" s="260">
        <f>IF(ISNA(PLNÁ!$L$4),0,PLNÁ!J126)</f>
        <v>0</v>
      </c>
      <c r="K122" s="260">
        <f>IF(ISNA(PLNÁ!$L$4),0,PLNÁ!K126)</f>
        <v>0</v>
      </c>
      <c r="L122" s="52" t="s">
        <v>753</v>
      </c>
    </row>
    <row r="123" spans="2:12" s="10" customFormat="1" ht="15">
      <c r="B123" s="149" t="s">
        <v>406</v>
      </c>
      <c r="C123" s="150" t="s">
        <v>519</v>
      </c>
      <c r="D123" s="263" t="s">
        <v>955</v>
      </c>
      <c r="E123" s="66"/>
      <c r="F123" s="64" t="s">
        <v>280</v>
      </c>
      <c r="G123" s="2"/>
      <c r="H123" s="1"/>
      <c r="I123" s="260">
        <f>IF(ISNA(PLNÁ!$L$4),0,PLNÁ!I127)</f>
        <v>0</v>
      </c>
      <c r="J123" s="260">
        <f>IF(ISNA(PLNÁ!$L$4),0,PLNÁ!J127)</f>
        <v>0</v>
      </c>
      <c r="K123" s="260">
        <f>IF(ISNA(PLNÁ!$L$4),0,PLNÁ!K127)</f>
        <v>0</v>
      </c>
      <c r="L123" s="52" t="s">
        <v>754</v>
      </c>
    </row>
    <row r="124" spans="2:12" s="10" customFormat="1" ht="15">
      <c r="B124" s="149" t="s">
        <v>408</v>
      </c>
      <c r="C124" s="150" t="s">
        <v>107</v>
      </c>
      <c r="D124" s="263" t="s">
        <v>956</v>
      </c>
      <c r="E124" s="66"/>
      <c r="F124" s="64" t="s">
        <v>281</v>
      </c>
      <c r="G124" s="2"/>
      <c r="H124" s="1"/>
      <c r="I124" s="260">
        <f>IF(ISNA(PLNÁ!$L$4),0,PLNÁ!I128)</f>
        <v>0</v>
      </c>
      <c r="J124" s="260">
        <f>IF(ISNA(PLNÁ!$L$4),0,PLNÁ!J128)</f>
        <v>0</v>
      </c>
      <c r="K124" s="260">
        <f>IF(ISNA(PLNÁ!$L$4),0,PLNÁ!K128)</f>
        <v>0</v>
      </c>
      <c r="L124" s="52" t="s">
        <v>755</v>
      </c>
    </row>
    <row r="125" spans="2:12" s="10" customFormat="1" ht="15">
      <c r="B125" s="149" t="s">
        <v>409</v>
      </c>
      <c r="C125" s="150" t="s">
        <v>520</v>
      </c>
      <c r="D125" s="263" t="s">
        <v>957</v>
      </c>
      <c r="E125" s="66"/>
      <c r="F125" s="64" t="s">
        <v>844</v>
      </c>
      <c r="G125" s="2"/>
      <c r="H125" s="1"/>
      <c r="I125" s="260">
        <f>IF(ISNA(PLNÁ!$L$4),0,PLNÁ!I129)</f>
        <v>0</v>
      </c>
      <c r="J125" s="260">
        <f>IF(ISNA(PLNÁ!$L$4),0,PLNÁ!J129)</f>
        <v>0</v>
      </c>
      <c r="K125" s="260">
        <f>IF(ISNA(PLNÁ!$L$4),0,PLNÁ!K129)</f>
        <v>0</v>
      </c>
      <c r="L125" s="52" t="s">
        <v>756</v>
      </c>
    </row>
    <row r="126" spans="2:12" s="10" customFormat="1" ht="15">
      <c r="B126" s="149" t="s">
        <v>521</v>
      </c>
      <c r="C126" s="266" t="s">
        <v>522</v>
      </c>
      <c r="D126" s="263" t="s">
        <v>958</v>
      </c>
      <c r="E126" s="66"/>
      <c r="F126" s="64" t="s">
        <v>845</v>
      </c>
      <c r="G126" s="2"/>
      <c r="H126" s="1"/>
      <c r="I126" s="260">
        <f>IF(ISNA(PLNÁ!$L$4),0,PLNÁ!I130)</f>
        <v>0</v>
      </c>
      <c r="J126" s="260">
        <f>IF(ISNA(PLNÁ!$L$4),0,PLNÁ!J130)</f>
        <v>0</v>
      </c>
      <c r="K126" s="260">
        <f>IF(ISNA(PLNÁ!$L$4),0,PLNÁ!K130)</f>
        <v>0</v>
      </c>
      <c r="L126" s="52" t="s">
        <v>757</v>
      </c>
    </row>
    <row r="127" spans="2:12" s="10" customFormat="1" ht="15">
      <c r="B127" s="149" t="s">
        <v>523</v>
      </c>
      <c r="C127" s="266" t="s">
        <v>524</v>
      </c>
      <c r="D127" s="263" t="s">
        <v>949</v>
      </c>
      <c r="E127" s="66"/>
      <c r="F127" s="64" t="s">
        <v>846</v>
      </c>
      <c r="G127" s="2"/>
      <c r="H127" s="1"/>
      <c r="I127" s="260">
        <f>IF(ISNA(PLNÁ!$L$4),0,PLNÁ!I131)</f>
        <v>0</v>
      </c>
      <c r="J127" s="260">
        <f>IF(ISNA(PLNÁ!$L$4),0,PLNÁ!J131)</f>
        <v>0</v>
      </c>
      <c r="K127" s="260">
        <f>IF(ISNA(PLNÁ!$L$4),0,PLNÁ!K131)</f>
        <v>0</v>
      </c>
      <c r="L127" s="52" t="s">
        <v>758</v>
      </c>
    </row>
    <row r="128" spans="2:12" s="10" customFormat="1" ht="15">
      <c r="B128" s="149" t="s">
        <v>525</v>
      </c>
      <c r="C128" s="266" t="s">
        <v>512</v>
      </c>
      <c r="D128" s="263" t="s">
        <v>951</v>
      </c>
      <c r="E128" s="66"/>
      <c r="F128" s="64" t="s">
        <v>847</v>
      </c>
      <c r="G128" s="2"/>
      <c r="H128" s="1"/>
      <c r="I128" s="260">
        <f>IF(ISNA(PLNÁ!$L$4),0,PLNÁ!I132)</f>
        <v>0</v>
      </c>
      <c r="J128" s="260">
        <f>IF(ISNA(PLNÁ!$L$4),0,PLNÁ!J132)</f>
        <v>0</v>
      </c>
      <c r="K128" s="260">
        <f>IF(ISNA(PLNÁ!$L$4),0,PLNÁ!K132)</f>
        <v>0</v>
      </c>
      <c r="L128" s="52" t="s">
        <v>759</v>
      </c>
    </row>
    <row r="129" spans="2:12" s="10" customFormat="1" ht="15">
      <c r="B129" s="149" t="s">
        <v>78</v>
      </c>
      <c r="C129" s="150" t="s">
        <v>526</v>
      </c>
      <c r="D129" s="263" t="s">
        <v>959</v>
      </c>
      <c r="E129" s="66"/>
      <c r="F129" s="64" t="s">
        <v>848</v>
      </c>
      <c r="G129" s="2"/>
      <c r="H129" s="1"/>
      <c r="I129" s="260">
        <f>IF(ISNA(PLNÁ!$L$4),0,PLNÁ!I133)</f>
        <v>0</v>
      </c>
      <c r="J129" s="260">
        <f>IF(ISNA(PLNÁ!$L$4),0,PLNÁ!J133)</f>
        <v>0</v>
      </c>
      <c r="K129" s="260">
        <f>IF(ISNA(PLNÁ!$L$4),0,PLNÁ!K133)</f>
        <v>0</v>
      </c>
      <c r="L129" s="52" t="s">
        <v>760</v>
      </c>
    </row>
    <row r="130" spans="2:14" s="10" customFormat="1" ht="15">
      <c r="B130" s="143" t="s">
        <v>527</v>
      </c>
      <c r="C130" s="144" t="s">
        <v>528</v>
      </c>
      <c r="D130" s="144" t="s">
        <v>960</v>
      </c>
      <c r="E130" s="146"/>
      <c r="F130" s="138" t="s">
        <v>849</v>
      </c>
      <c r="G130" s="139" t="s">
        <v>165</v>
      </c>
      <c r="H130" s="1"/>
      <c r="I130" s="260">
        <f>IF(ISNA(PLNÁ!$L$4),ZKRÁCENÁ!I44,PLNÁ!I134)</f>
        <v>0</v>
      </c>
      <c r="J130" s="260">
        <f>IF(ISNA(PLNÁ!$L$4),ZKRÁCENÁ!J44,PLNÁ!J134)</f>
        <v>0</v>
      </c>
      <c r="K130" s="260">
        <f>IF(ISNA(PLNÁ!$L$4),ZKRÁCENÁ!K44,PLNÁ!K134)</f>
        <v>0</v>
      </c>
      <c r="L130" s="52" t="s">
        <v>761</v>
      </c>
      <c r="N130" s="10" t="s">
        <v>11</v>
      </c>
    </row>
    <row r="131" spans="2:14" s="10" customFormat="1" ht="15">
      <c r="B131" s="149" t="s">
        <v>79</v>
      </c>
      <c r="C131" s="152" t="s">
        <v>529</v>
      </c>
      <c r="D131" s="263" t="s">
        <v>961</v>
      </c>
      <c r="E131" s="66"/>
      <c r="F131" s="64" t="s">
        <v>850</v>
      </c>
      <c r="G131" s="2"/>
      <c r="H131" s="1"/>
      <c r="I131" s="261">
        <f>IF(ISNA(PLNÁ!$L$4),0,PLNÁ!I135)</f>
        <v>0</v>
      </c>
      <c r="J131" s="261">
        <f>IF(ISNA(PLNÁ!$L$4),0,PLNÁ!J135)</f>
        <v>0</v>
      </c>
      <c r="K131" s="261">
        <f>IF(ISNA(PLNÁ!$L$4),0,PLNÁ!K135)</f>
        <v>0</v>
      </c>
      <c r="L131" s="52" t="s">
        <v>762</v>
      </c>
      <c r="N131" s="10" t="s">
        <v>12</v>
      </c>
    </row>
    <row r="132" spans="2:14" s="10" customFormat="1" ht="15">
      <c r="B132" s="149" t="s">
        <v>80</v>
      </c>
      <c r="C132" s="152" t="s">
        <v>530</v>
      </c>
      <c r="D132" s="263" t="s">
        <v>962</v>
      </c>
      <c r="E132" s="66"/>
      <c r="F132" s="64" t="s">
        <v>851</v>
      </c>
      <c r="G132" s="2"/>
      <c r="H132" s="1"/>
      <c r="I132" s="261">
        <f>IF(ISNA(PLNÁ!$L$4),0,PLNÁ!I136)</f>
        <v>0</v>
      </c>
      <c r="J132" s="261">
        <f>IF(ISNA(PLNÁ!$L$4),0,PLNÁ!J136)</f>
        <v>0</v>
      </c>
      <c r="K132" s="261">
        <f>IF(ISNA(PLNÁ!$L$4),0,PLNÁ!K136)</f>
        <v>0</v>
      </c>
      <c r="L132" s="52" t="s">
        <v>763</v>
      </c>
      <c r="N132" s="10" t="s">
        <v>13</v>
      </c>
    </row>
    <row r="133" spans="2:14" s="10" customFormat="1" ht="15">
      <c r="B133" s="149" t="s">
        <v>81</v>
      </c>
      <c r="C133" s="152" t="s">
        <v>531</v>
      </c>
      <c r="D133" s="263" t="s">
        <v>963</v>
      </c>
      <c r="E133" s="66"/>
      <c r="F133" s="64" t="s">
        <v>852</v>
      </c>
      <c r="G133" s="2"/>
      <c r="H133" s="1"/>
      <c r="I133" s="261">
        <f>IF(ISNA(PLNÁ!$L$4),0,PLNÁ!I137)</f>
        <v>0</v>
      </c>
      <c r="J133" s="261">
        <f>IF(ISNA(PLNÁ!$L$4),0,PLNÁ!J137)</f>
        <v>0</v>
      </c>
      <c r="K133" s="261">
        <f>IF(ISNA(PLNÁ!$L$4),0,PLNÁ!K137)</f>
        <v>0</v>
      </c>
      <c r="L133" s="52" t="s">
        <v>764</v>
      </c>
      <c r="N133" s="10" t="s">
        <v>14</v>
      </c>
    </row>
    <row r="134" spans="2:14" s="10" customFormat="1" ht="15">
      <c r="B134" s="143" t="s">
        <v>413</v>
      </c>
      <c r="C134" s="144" t="s">
        <v>464</v>
      </c>
      <c r="D134" s="144" t="s">
        <v>915</v>
      </c>
      <c r="E134" s="146"/>
      <c r="F134" s="138" t="s">
        <v>853</v>
      </c>
      <c r="G134" s="139" t="s">
        <v>166</v>
      </c>
      <c r="H134" s="1"/>
      <c r="I134" s="260">
        <f>IF(ISNA(PLNÁ!$L$4),ZKRÁCENÁ!I45,PLNÁ!I138)</f>
        <v>0</v>
      </c>
      <c r="J134" s="260">
        <f>IF(ISNA(PLNÁ!$L$4),ZKRÁCENÁ!J45,PLNÁ!J138)</f>
        <v>0</v>
      </c>
      <c r="K134" s="260">
        <f>IF(ISNA(PLNÁ!$L$4),ZKRÁCENÁ!K45,PLNÁ!K138)</f>
        <v>0</v>
      </c>
      <c r="L134" s="52" t="s">
        <v>765</v>
      </c>
      <c r="N134" s="10" t="s">
        <v>15</v>
      </c>
    </row>
    <row r="135" spans="2:12" s="10" customFormat="1" ht="15">
      <c r="B135" s="149" t="s">
        <v>416</v>
      </c>
      <c r="C135" s="150" t="s">
        <v>532</v>
      </c>
      <c r="D135" s="262" t="s">
        <v>964</v>
      </c>
      <c r="E135" s="66"/>
      <c r="F135" s="64" t="s">
        <v>854</v>
      </c>
      <c r="G135" s="2"/>
      <c r="H135" s="1"/>
      <c r="I135" s="260">
        <f>IF(ISNA(PLNÁ!$L$4),0,PLNÁ!I139)</f>
        <v>0</v>
      </c>
      <c r="J135" s="260">
        <f>IF(ISNA(PLNÁ!$L$4),0,PLNÁ!J139)</f>
        <v>0</v>
      </c>
      <c r="K135" s="260">
        <f>IF(ISNA(PLNÁ!$L$4),0,PLNÁ!K139)</f>
        <v>0</v>
      </c>
      <c r="L135" s="52" t="s">
        <v>766</v>
      </c>
    </row>
    <row r="136" spans="2:12" s="10" customFormat="1" ht="15.75" thickBot="1">
      <c r="B136" s="149" t="s">
        <v>418</v>
      </c>
      <c r="C136" s="150" t="s">
        <v>533</v>
      </c>
      <c r="D136" s="262" t="s">
        <v>965</v>
      </c>
      <c r="E136" s="66"/>
      <c r="F136" s="64" t="s">
        <v>855</v>
      </c>
      <c r="G136" s="2"/>
      <c r="H136" s="1"/>
      <c r="I136" s="260">
        <f>IF(ISNA(PLNÁ!$L$4),0,PLNÁ!I140)</f>
        <v>0</v>
      </c>
      <c r="J136" s="260">
        <f>IF(ISNA(PLNÁ!$L$4),0,PLNÁ!J140)</f>
        <v>0</v>
      </c>
      <c r="K136" s="260">
        <f>IF(ISNA(PLNÁ!$L$4),0,PLNÁ!K140)</f>
        <v>0</v>
      </c>
      <c r="L136" s="52" t="s">
        <v>767</v>
      </c>
    </row>
    <row r="137" spans="2:12" s="10" customFormat="1" ht="15">
      <c r="B137" s="161" t="s">
        <v>534</v>
      </c>
      <c r="C137" s="162" t="s">
        <v>535</v>
      </c>
      <c r="D137" s="264" t="s">
        <v>966</v>
      </c>
      <c r="E137" s="164"/>
      <c r="F137" s="71" t="s">
        <v>282</v>
      </c>
      <c r="G137" s="5"/>
      <c r="H137" s="3"/>
      <c r="I137" s="260">
        <f>IF(ISNA(PLNÁ!$L$4),ZKRÁCENÁ!I48,PLNÁ!I143)</f>
        <v>0</v>
      </c>
      <c r="J137" s="260">
        <f>IF(ISNA(PLNÁ!$L$4),ZKRÁCENÁ!J48,PLNÁ!J143)</f>
        <v>0</v>
      </c>
      <c r="K137" s="260">
        <f>IF(ISNA(PLNÁ!$L$4),ZKRÁCENÁ!K48,PLNÁ!K143)</f>
        <v>0</v>
      </c>
      <c r="L137" s="52" t="s">
        <v>768</v>
      </c>
    </row>
    <row r="138" spans="2:12" s="10" customFormat="1" ht="15">
      <c r="B138" s="165" t="s">
        <v>536</v>
      </c>
      <c r="C138" s="166" t="s">
        <v>537</v>
      </c>
      <c r="D138" s="264" t="s">
        <v>967</v>
      </c>
      <c r="E138" s="73"/>
      <c r="F138" s="71" t="s">
        <v>283</v>
      </c>
      <c r="G138" s="2"/>
      <c r="H138" s="1"/>
      <c r="I138" s="260">
        <f>IF(ISNA(PLNÁ!$L$4),ZKRÁCENÁ!I49,PLNÁ!I144)</f>
        <v>0</v>
      </c>
      <c r="J138" s="260">
        <f>IF(ISNA(PLNÁ!$L$4),ZKRÁCENÁ!J49,PLNÁ!J144)</f>
        <v>0</v>
      </c>
      <c r="K138" s="260">
        <f>IF(ISNA(PLNÁ!$L$4),ZKRÁCENÁ!K49,PLNÁ!K144)</f>
        <v>0</v>
      </c>
      <c r="L138" s="52" t="s">
        <v>769</v>
      </c>
    </row>
    <row r="139" spans="2:12" s="10" customFormat="1" ht="15">
      <c r="B139" s="167" t="str">
        <f>"+"</f>
        <v>+</v>
      </c>
      <c r="C139" s="168" t="s">
        <v>538</v>
      </c>
      <c r="D139" s="144" t="s">
        <v>968</v>
      </c>
      <c r="E139" s="146"/>
      <c r="F139" s="280" t="s">
        <v>284</v>
      </c>
      <c r="G139" s="139" t="s">
        <v>167</v>
      </c>
      <c r="H139" s="1"/>
      <c r="I139" s="260">
        <f>IF(ISNA(PLNÁ!$L$4),ZKRÁCENÁ!I50,PLNÁ!I145)</f>
        <v>0</v>
      </c>
      <c r="J139" s="260">
        <f>IF(ISNA(PLNÁ!$L$4),ZKRÁCENÁ!J50,PLNÁ!J145)</f>
        <v>0</v>
      </c>
      <c r="K139" s="260">
        <f>IF(ISNA(PLNÁ!$L$4),ZKRÁCENÁ!K50,PLNÁ!K145)</f>
        <v>0</v>
      </c>
      <c r="L139" s="52" t="s">
        <v>770</v>
      </c>
    </row>
    <row r="140" spans="2:12" s="10" customFormat="1" ht="15">
      <c r="B140" s="167" t="s">
        <v>539</v>
      </c>
      <c r="C140" s="168" t="s">
        <v>540</v>
      </c>
      <c r="D140" s="144" t="s">
        <v>969</v>
      </c>
      <c r="E140" s="146"/>
      <c r="F140" s="280" t="s">
        <v>285</v>
      </c>
      <c r="G140" s="139" t="s">
        <v>168</v>
      </c>
      <c r="H140" s="1"/>
      <c r="I140" s="260">
        <f>IF(ISNA(PLNÁ!$L$4),ZKRÁCENÁ!I51,PLNÁ!I146)</f>
        <v>0</v>
      </c>
      <c r="J140" s="260">
        <f>IF(ISNA(PLNÁ!$L$4),ZKRÁCENÁ!J51,PLNÁ!J146)</f>
        <v>0</v>
      </c>
      <c r="K140" s="260">
        <f>IF(ISNA(PLNÁ!$L$4),ZKRÁCENÁ!K51,PLNÁ!K146)</f>
        <v>0</v>
      </c>
      <c r="L140" s="52" t="s">
        <v>771</v>
      </c>
    </row>
    <row r="141" spans="2:12" s="10" customFormat="1" ht="15">
      <c r="B141" s="169" t="s">
        <v>541</v>
      </c>
      <c r="C141" s="166" t="s">
        <v>542</v>
      </c>
      <c r="D141" s="264" t="s">
        <v>970</v>
      </c>
      <c r="E141" s="66"/>
      <c r="F141" s="71" t="s">
        <v>286</v>
      </c>
      <c r="G141" s="2"/>
      <c r="H141" s="1"/>
      <c r="I141" s="260">
        <f>IF(ISNA(PLNÁ!$L$4),ZKRÁCENÁ!I52,PLNÁ!I147)</f>
        <v>0</v>
      </c>
      <c r="J141" s="260">
        <f>IF(ISNA(PLNÁ!$L$4),ZKRÁCENÁ!J52,PLNÁ!J147)</f>
        <v>0</v>
      </c>
      <c r="K141" s="260">
        <f>IF(ISNA(PLNÁ!$L$4),ZKRÁCENÁ!K52,PLNÁ!K147)</f>
        <v>0</v>
      </c>
      <c r="L141" s="52" t="s">
        <v>772</v>
      </c>
    </row>
    <row r="142" spans="2:12" s="10" customFormat="1" ht="15">
      <c r="B142" s="169" t="s">
        <v>543</v>
      </c>
      <c r="C142" s="166" t="s">
        <v>544</v>
      </c>
      <c r="D142" s="264" t="s">
        <v>971</v>
      </c>
      <c r="E142" s="66"/>
      <c r="F142" s="71" t="s">
        <v>287</v>
      </c>
      <c r="G142" s="2"/>
      <c r="H142" s="1"/>
      <c r="I142" s="260">
        <f>IF(ISNA(PLNÁ!$L$4),ZKRÁCENÁ!I53,PLNÁ!I148)</f>
        <v>0</v>
      </c>
      <c r="J142" s="260">
        <f>IF(ISNA(PLNÁ!$L$4),ZKRÁCENÁ!J53,PLNÁ!J148)</f>
        <v>0</v>
      </c>
      <c r="K142" s="260">
        <f>IF(ISNA(PLNÁ!$L$4),ZKRÁCENÁ!K53,PLNÁ!K148)</f>
        <v>0</v>
      </c>
      <c r="L142" s="52" t="s">
        <v>773</v>
      </c>
    </row>
    <row r="143" spans="2:12" s="10" customFormat="1" ht="15">
      <c r="B143" s="169" t="s">
        <v>545</v>
      </c>
      <c r="C143" s="166" t="s">
        <v>546</v>
      </c>
      <c r="D143" s="264" t="s">
        <v>972</v>
      </c>
      <c r="E143" s="66"/>
      <c r="F143" s="71" t="s">
        <v>288</v>
      </c>
      <c r="G143" s="2"/>
      <c r="H143" s="1"/>
      <c r="I143" s="260">
        <f>IF(ISNA(PLNÁ!$L$4),ZKRÁCENÁ!I54,PLNÁ!I149)</f>
        <v>0</v>
      </c>
      <c r="J143" s="260">
        <f>IF(ISNA(PLNÁ!$L$4),ZKRÁCENÁ!J54,PLNÁ!J149)</f>
        <v>0</v>
      </c>
      <c r="K143" s="260">
        <f>IF(ISNA(PLNÁ!$L$4),ZKRÁCENÁ!K54,PLNÁ!K149)</f>
        <v>0</v>
      </c>
      <c r="L143" s="52" t="s">
        <v>774</v>
      </c>
    </row>
    <row r="144" spans="2:14" s="10" customFormat="1" ht="15">
      <c r="B144" s="143" t="s">
        <v>547</v>
      </c>
      <c r="C144" s="168" t="s">
        <v>548</v>
      </c>
      <c r="D144" s="168" t="s">
        <v>973</v>
      </c>
      <c r="E144" s="146"/>
      <c r="F144" s="280" t="s">
        <v>289</v>
      </c>
      <c r="G144" s="139" t="s">
        <v>169</v>
      </c>
      <c r="H144" s="1"/>
      <c r="I144" s="260">
        <f>IF(ISNA(PLNÁ!$L$4),ZKRÁCENÁ!I55,PLNÁ!I150)</f>
        <v>0</v>
      </c>
      <c r="J144" s="260">
        <f>IF(ISNA(PLNÁ!$L$4),ZKRÁCENÁ!J55,PLNÁ!J150)</f>
        <v>0</v>
      </c>
      <c r="K144" s="260">
        <f>IF(ISNA(PLNÁ!$L$4),ZKRÁCENÁ!K55,PLNÁ!K150)</f>
        <v>0</v>
      </c>
      <c r="L144" s="52" t="s">
        <v>775</v>
      </c>
      <c r="N144" s="10" t="s">
        <v>16</v>
      </c>
    </row>
    <row r="145" spans="2:12" s="10" customFormat="1" ht="15">
      <c r="B145" s="170" t="s">
        <v>541</v>
      </c>
      <c r="C145" s="171" t="s">
        <v>549</v>
      </c>
      <c r="D145" s="264" t="s">
        <v>974</v>
      </c>
      <c r="E145" s="66"/>
      <c r="F145" s="71" t="s">
        <v>290</v>
      </c>
      <c r="G145" s="2"/>
      <c r="H145" s="1"/>
      <c r="I145" s="260">
        <f>IF(ISNA(PLNÁ!$L$4),ZKRÁCENÁ!I56,PLNÁ!I151)</f>
        <v>0</v>
      </c>
      <c r="J145" s="260">
        <f>IF(ISNA(PLNÁ!$L$4),ZKRÁCENÁ!J56,PLNÁ!J151)</f>
        <v>0</v>
      </c>
      <c r="K145" s="260">
        <f>IF(ISNA(PLNÁ!$L$4),ZKRÁCENÁ!K56,PLNÁ!K151)</f>
        <v>0</v>
      </c>
      <c r="L145" s="52" t="s">
        <v>776</v>
      </c>
    </row>
    <row r="146" spans="2:12" s="10" customFormat="1" ht="15">
      <c r="B146" s="170" t="s">
        <v>543</v>
      </c>
      <c r="C146" s="171" t="s">
        <v>550</v>
      </c>
      <c r="D146" s="264" t="s">
        <v>975</v>
      </c>
      <c r="E146" s="66"/>
      <c r="F146" s="71" t="s">
        <v>291</v>
      </c>
      <c r="G146" s="2"/>
      <c r="H146" s="1"/>
      <c r="I146" s="260">
        <f>IF(ISNA(PLNÁ!$L$4),ZKRÁCENÁ!I57,PLNÁ!I152)</f>
        <v>0</v>
      </c>
      <c r="J146" s="260">
        <f>IF(ISNA(PLNÁ!$L$4),ZKRÁCENÁ!J57,PLNÁ!J152)</f>
        <v>0</v>
      </c>
      <c r="K146" s="260">
        <f>IF(ISNA(PLNÁ!$L$4),ZKRÁCENÁ!K57,PLNÁ!K152)</f>
        <v>0</v>
      </c>
      <c r="L146" s="52" t="s">
        <v>777</v>
      </c>
    </row>
    <row r="147" spans="2:12" s="10" customFormat="1" ht="15">
      <c r="B147" s="167" t="str">
        <f>"+"</f>
        <v>+</v>
      </c>
      <c r="C147" s="168" t="s">
        <v>551</v>
      </c>
      <c r="D147" s="168" t="s">
        <v>976</v>
      </c>
      <c r="E147" s="146"/>
      <c r="F147" s="280" t="s">
        <v>292</v>
      </c>
      <c r="G147" s="139" t="s">
        <v>170</v>
      </c>
      <c r="H147" s="1"/>
      <c r="I147" s="260">
        <f>IF(ISNA(PLNÁ!$L$4),ZKRÁCENÁ!I58,PLNÁ!I153)</f>
        <v>0</v>
      </c>
      <c r="J147" s="260">
        <f>IF(ISNA(PLNÁ!$L$4),ZKRÁCENÁ!J58,PLNÁ!J153)</f>
        <v>0</v>
      </c>
      <c r="K147" s="260">
        <f>IF(ISNA(PLNÁ!$L$4),ZKRÁCENÁ!K58,PLNÁ!K153)</f>
        <v>0</v>
      </c>
      <c r="L147" s="52" t="s">
        <v>778</v>
      </c>
    </row>
    <row r="148" spans="2:14" s="10" customFormat="1" ht="15">
      <c r="B148" s="143" t="s">
        <v>552</v>
      </c>
      <c r="C148" s="168" t="s">
        <v>553</v>
      </c>
      <c r="D148" s="168" t="s">
        <v>977</v>
      </c>
      <c r="E148" s="146"/>
      <c r="F148" s="280" t="s">
        <v>293</v>
      </c>
      <c r="G148" s="139" t="s">
        <v>184</v>
      </c>
      <c r="H148" s="1"/>
      <c r="I148" s="260">
        <f>IF(ISNA(PLNÁ!$L$4),ZKRÁCENÁ!I59,PLNÁ!I154)</f>
        <v>0</v>
      </c>
      <c r="J148" s="260">
        <f>IF(ISNA(PLNÁ!$L$4),ZKRÁCENÁ!J59,PLNÁ!J154)</f>
        <v>0</v>
      </c>
      <c r="K148" s="260">
        <f>IF(ISNA(PLNÁ!$L$4),ZKRÁCENÁ!K59,PLNÁ!K154)</f>
        <v>0</v>
      </c>
      <c r="L148" s="52" t="s">
        <v>779</v>
      </c>
      <c r="N148" s="10" t="s">
        <v>17</v>
      </c>
    </row>
    <row r="149" spans="2:12" s="10" customFormat="1" ht="15">
      <c r="B149" s="169" t="s">
        <v>541</v>
      </c>
      <c r="C149" s="166" t="s">
        <v>554</v>
      </c>
      <c r="D149" s="264" t="s">
        <v>978</v>
      </c>
      <c r="E149" s="66"/>
      <c r="F149" s="71" t="s">
        <v>294</v>
      </c>
      <c r="G149" s="2"/>
      <c r="H149" s="1"/>
      <c r="I149" s="260">
        <f>IF(ISNA(PLNÁ!$L$4),0,PLNÁ!I155)</f>
        <v>0</v>
      </c>
      <c r="J149" s="260">
        <f>IF(ISNA(PLNÁ!$L$4),0,PLNÁ!J155)</f>
        <v>0</v>
      </c>
      <c r="K149" s="260">
        <f>IF(ISNA(PLNÁ!$L$4),0,PLNÁ!K155)</f>
        <v>0</v>
      </c>
      <c r="L149" s="52" t="s">
        <v>780</v>
      </c>
    </row>
    <row r="150" spans="2:12" s="10" customFormat="1" ht="15">
      <c r="B150" s="169" t="s">
        <v>543</v>
      </c>
      <c r="C150" s="166" t="s">
        <v>108</v>
      </c>
      <c r="D150" s="264" t="s">
        <v>979</v>
      </c>
      <c r="E150" s="66"/>
      <c r="F150" s="71" t="s">
        <v>295</v>
      </c>
      <c r="G150" s="2"/>
      <c r="H150" s="1"/>
      <c r="I150" s="260">
        <f>IF(ISNA(PLNÁ!$L$4),0,PLNÁ!I156)</f>
        <v>0</v>
      </c>
      <c r="J150" s="260">
        <f>IF(ISNA(PLNÁ!$L$4),0,PLNÁ!J156)</f>
        <v>0</v>
      </c>
      <c r="K150" s="260">
        <f>IF(ISNA(PLNÁ!$L$4),0,PLNÁ!K156)</f>
        <v>0</v>
      </c>
      <c r="L150" s="52" t="s">
        <v>781</v>
      </c>
    </row>
    <row r="151" spans="2:12" s="10" customFormat="1" ht="15">
      <c r="B151" s="169" t="s">
        <v>545</v>
      </c>
      <c r="C151" s="166" t="s">
        <v>109</v>
      </c>
      <c r="D151" s="264" t="s">
        <v>980</v>
      </c>
      <c r="E151" s="66"/>
      <c r="F151" s="71" t="s">
        <v>296</v>
      </c>
      <c r="G151" s="2"/>
      <c r="H151" s="1"/>
      <c r="I151" s="260">
        <f>IF(ISNA(PLNÁ!$L$4),0,PLNÁ!I157)</f>
        <v>0</v>
      </c>
      <c r="J151" s="260">
        <f>IF(ISNA(PLNÁ!$L$4),0,PLNÁ!J157)</f>
        <v>0</v>
      </c>
      <c r="K151" s="260">
        <f>IF(ISNA(PLNÁ!$L$4),0,PLNÁ!K157)</f>
        <v>0</v>
      </c>
      <c r="L151" s="52" t="s">
        <v>782</v>
      </c>
    </row>
    <row r="152" spans="2:12" s="10" customFormat="1" ht="15">
      <c r="B152" s="169" t="s">
        <v>555</v>
      </c>
      <c r="C152" s="166" t="s">
        <v>556</v>
      </c>
      <c r="D152" s="264" t="s">
        <v>981</v>
      </c>
      <c r="E152" s="66"/>
      <c r="F152" s="71" t="s">
        <v>297</v>
      </c>
      <c r="G152" s="2"/>
      <c r="H152" s="1"/>
      <c r="I152" s="260">
        <f>IF(ISNA(PLNÁ!$L$4),0,PLNÁ!I158)</f>
        <v>0</v>
      </c>
      <c r="J152" s="260">
        <f>IF(ISNA(PLNÁ!$L$4),0,PLNÁ!J158)</f>
        <v>0</v>
      </c>
      <c r="K152" s="260">
        <f>IF(ISNA(PLNÁ!$L$4),0,PLNÁ!K158)</f>
        <v>0</v>
      </c>
      <c r="L152" s="52" t="s">
        <v>783</v>
      </c>
    </row>
    <row r="153" spans="2:12" s="10" customFormat="1" ht="15">
      <c r="B153" s="149" t="s">
        <v>557</v>
      </c>
      <c r="C153" s="166" t="s">
        <v>558</v>
      </c>
      <c r="D153" s="264" t="s">
        <v>982</v>
      </c>
      <c r="E153" s="66"/>
      <c r="F153" s="71" t="s">
        <v>298</v>
      </c>
      <c r="G153" s="2"/>
      <c r="H153" s="1"/>
      <c r="I153" s="260">
        <f>IF(ISNA(PLNÁ!$L$4),ZKRÁCENÁ!I60,PLNÁ!I159)</f>
        <v>0</v>
      </c>
      <c r="J153" s="260">
        <f>IF(ISNA(PLNÁ!$L$4),ZKRÁCENÁ!J60,PLNÁ!J159)</f>
        <v>0</v>
      </c>
      <c r="K153" s="260">
        <f>IF(ISNA(PLNÁ!$L$4),ZKRÁCENÁ!K60,PLNÁ!K159)</f>
        <v>0</v>
      </c>
      <c r="L153" s="52" t="s">
        <v>784</v>
      </c>
    </row>
    <row r="154" spans="2:12" s="10" customFormat="1" ht="15">
      <c r="B154" s="149" t="s">
        <v>559</v>
      </c>
      <c r="C154" s="166" t="s">
        <v>560</v>
      </c>
      <c r="D154" s="264" t="s">
        <v>983</v>
      </c>
      <c r="E154" s="66"/>
      <c r="F154" s="71" t="s">
        <v>299</v>
      </c>
      <c r="G154" s="2"/>
      <c r="H154" s="1"/>
      <c r="I154" s="260">
        <f>IF(ISNA(PLNÁ!$L$4),ZKRÁCENÁ!I61,PLNÁ!I160)</f>
        <v>0</v>
      </c>
      <c r="J154" s="260">
        <f>IF(ISNA(PLNÁ!$L$4),ZKRÁCENÁ!J61,PLNÁ!J160)</f>
        <v>0</v>
      </c>
      <c r="K154" s="260">
        <f>IF(ISNA(PLNÁ!$L$4),ZKRÁCENÁ!K61,PLNÁ!K160)</f>
        <v>0</v>
      </c>
      <c r="L154" s="52" t="s">
        <v>785</v>
      </c>
    </row>
    <row r="155" spans="2:12" s="10" customFormat="1" ht="15">
      <c r="B155" s="167" t="s">
        <v>561</v>
      </c>
      <c r="C155" s="168" t="s">
        <v>562</v>
      </c>
      <c r="D155" s="168" t="s">
        <v>984</v>
      </c>
      <c r="E155" s="173"/>
      <c r="F155" s="280" t="s">
        <v>300</v>
      </c>
      <c r="G155" s="139"/>
      <c r="H155" s="1"/>
      <c r="I155" s="260">
        <f>IF(ISNA(PLNÁ!$L$4),ZKRÁCENÁ!I62,PLNÁ!I161)</f>
        <v>0</v>
      </c>
      <c r="J155" s="260">
        <f>IF(ISNA(PLNÁ!$L$4),ZKRÁCENÁ!J62,PLNÁ!J161)</f>
        <v>0</v>
      </c>
      <c r="K155" s="260">
        <f>IF(ISNA(PLNÁ!$L$4),ZKRÁCENÁ!K62,PLNÁ!K161)</f>
        <v>0</v>
      </c>
      <c r="L155" s="52" t="s">
        <v>786</v>
      </c>
    </row>
    <row r="156" spans="2:12" s="10" customFormat="1" ht="15">
      <c r="B156" s="169" t="s">
        <v>563</v>
      </c>
      <c r="C156" s="269" t="s">
        <v>564</v>
      </c>
      <c r="D156" s="264" t="s">
        <v>985</v>
      </c>
      <c r="E156" s="66"/>
      <c r="F156" s="71" t="s">
        <v>301</v>
      </c>
      <c r="G156" s="2"/>
      <c r="H156" s="1"/>
      <c r="I156" s="260">
        <f>IF(ISNA(PLNÁ!$L$4),0,PLNÁ!I162)</f>
        <v>0</v>
      </c>
      <c r="J156" s="260">
        <f>IF(ISNA(PLNÁ!$L$4),0,PLNÁ!J162)</f>
        <v>0</v>
      </c>
      <c r="K156" s="260">
        <f>IF(ISNA(PLNÁ!$L$4),0,PLNÁ!K162)</f>
        <v>0</v>
      </c>
      <c r="L156" s="52" t="s">
        <v>787</v>
      </c>
    </row>
    <row r="157" spans="2:12" s="10" customFormat="1" ht="15">
      <c r="B157" s="169" t="s">
        <v>565</v>
      </c>
      <c r="C157" s="269" t="s">
        <v>566</v>
      </c>
      <c r="D157" s="264" t="s">
        <v>986</v>
      </c>
      <c r="E157" s="66"/>
      <c r="F157" s="71" t="s">
        <v>302</v>
      </c>
      <c r="G157" s="2"/>
      <c r="H157" s="1"/>
      <c r="I157" s="260">
        <f>IF(ISNA(PLNÁ!$L$4),0,PLNÁ!I163)</f>
        <v>0</v>
      </c>
      <c r="J157" s="260">
        <f>IF(ISNA(PLNÁ!$L$4),0,PLNÁ!J163)</f>
        <v>0</v>
      </c>
      <c r="K157" s="260">
        <f>IF(ISNA(PLNÁ!$L$4),0,PLNÁ!K163)</f>
        <v>0</v>
      </c>
      <c r="L157" s="52" t="s">
        <v>788</v>
      </c>
    </row>
    <row r="158" spans="2:12" s="10" customFormat="1" ht="15">
      <c r="B158" s="143" t="s">
        <v>567</v>
      </c>
      <c r="C158" s="168" t="s">
        <v>568</v>
      </c>
      <c r="D158" s="168" t="s">
        <v>987</v>
      </c>
      <c r="E158" s="173"/>
      <c r="F158" s="280" t="s">
        <v>856</v>
      </c>
      <c r="G158" s="139"/>
      <c r="H158" s="1"/>
      <c r="I158" s="260">
        <f>IF(ISNA(PLNÁ!$L$4),ZKRÁCENÁ!I62,PLNÁ!I164)</f>
        <v>0</v>
      </c>
      <c r="J158" s="260">
        <f>IF(ISNA(PLNÁ!$L$4),ZKRÁCENÁ!J62,PLNÁ!J164)</f>
        <v>0</v>
      </c>
      <c r="K158" s="260">
        <f>IF(ISNA(PLNÁ!$L$4),ZKRÁCENÁ!K62,PLNÁ!K164)</f>
        <v>0</v>
      </c>
      <c r="L158" s="52" t="s">
        <v>789</v>
      </c>
    </row>
    <row r="159" spans="2:12" s="10" customFormat="1" ht="15">
      <c r="B159" s="169" t="s">
        <v>563</v>
      </c>
      <c r="C159" s="269" t="s">
        <v>569</v>
      </c>
      <c r="D159" s="264" t="s">
        <v>988</v>
      </c>
      <c r="E159" s="66"/>
      <c r="F159" s="71" t="s">
        <v>857</v>
      </c>
      <c r="G159" s="2"/>
      <c r="H159" s="1"/>
      <c r="I159" s="260">
        <f>IF(ISNA(PLNÁ!$L$4),0,PLNÁ!I165)</f>
        <v>0</v>
      </c>
      <c r="J159" s="260">
        <f>IF(ISNA(PLNÁ!$L$4),0,PLNÁ!J165)</f>
        <v>0</v>
      </c>
      <c r="K159" s="260">
        <f>IF(ISNA(PLNÁ!$L$4),0,PLNÁ!K165)</f>
        <v>0</v>
      </c>
      <c r="L159" s="52" t="s">
        <v>790</v>
      </c>
    </row>
    <row r="160" spans="2:12" s="10" customFormat="1" ht="15">
      <c r="B160" s="169" t="s">
        <v>565</v>
      </c>
      <c r="C160" s="269" t="s">
        <v>570</v>
      </c>
      <c r="D160" s="264" t="s">
        <v>989</v>
      </c>
      <c r="E160" s="66"/>
      <c r="F160" s="71" t="s">
        <v>858</v>
      </c>
      <c r="G160" s="2"/>
      <c r="H160" s="1"/>
      <c r="I160" s="260">
        <f>IF(ISNA(PLNÁ!$L$4),0,PLNÁ!I166)</f>
        <v>0</v>
      </c>
      <c r="J160" s="260">
        <f>IF(ISNA(PLNÁ!$L$4),0,PLNÁ!J166)</f>
        <v>0</v>
      </c>
      <c r="K160" s="260">
        <f>IF(ISNA(PLNÁ!$L$4),0,PLNÁ!K166)</f>
        <v>0</v>
      </c>
      <c r="L160" s="52" t="s">
        <v>791</v>
      </c>
    </row>
    <row r="161" spans="2:12" s="10" customFormat="1" ht="15">
      <c r="B161" s="174" t="s">
        <v>571</v>
      </c>
      <c r="C161" s="269" t="s">
        <v>572</v>
      </c>
      <c r="D161" s="264" t="s">
        <v>990</v>
      </c>
      <c r="E161" s="66"/>
      <c r="F161" s="71" t="s">
        <v>303</v>
      </c>
      <c r="G161" s="2"/>
      <c r="H161" s="1"/>
      <c r="I161" s="260">
        <f>IF(ISNA(PLNÁ!$L$4),ZKRÁCENÁ!I64,PLNÁ!I167)</f>
        <v>0</v>
      </c>
      <c r="J161" s="260">
        <f>IF(ISNA(PLNÁ!$L$4),ZKRÁCENÁ!J64,PLNÁ!J167)</f>
        <v>0</v>
      </c>
      <c r="K161" s="260">
        <f>IF(ISNA(PLNÁ!$L$4),ZKRÁCENÁ!K64,PLNÁ!K167)</f>
        <v>0</v>
      </c>
      <c r="L161" s="52" t="s">
        <v>792</v>
      </c>
    </row>
    <row r="162" spans="2:12" s="10" customFormat="1" ht="15">
      <c r="B162" s="175" t="s">
        <v>82</v>
      </c>
      <c r="C162" s="166" t="s">
        <v>573</v>
      </c>
      <c r="D162" s="264" t="s">
        <v>991</v>
      </c>
      <c r="E162" s="66"/>
      <c r="F162" s="71" t="s">
        <v>304</v>
      </c>
      <c r="G162" s="2"/>
      <c r="H162" s="1"/>
      <c r="I162" s="260">
        <f>IF(ISNA(PLNÁ!$L$4),ZKRÁCENÁ!I65,PLNÁ!I168)</f>
        <v>0</v>
      </c>
      <c r="J162" s="260">
        <f>IF(ISNA(PLNÁ!$L$4),ZKRÁCENÁ!J65,PLNÁ!J168)</f>
        <v>0</v>
      </c>
      <c r="K162" s="260">
        <f>IF(ISNA(PLNÁ!$L$4),ZKRÁCENÁ!K65,PLNÁ!K168)</f>
        <v>0</v>
      </c>
      <c r="L162" s="52" t="s">
        <v>793</v>
      </c>
    </row>
    <row r="163" spans="2:12" s="10" customFormat="1" ht="15">
      <c r="B163" s="165" t="s">
        <v>83</v>
      </c>
      <c r="C163" s="166" t="s">
        <v>574</v>
      </c>
      <c r="D163" s="264" t="s">
        <v>992</v>
      </c>
      <c r="E163" s="66"/>
      <c r="F163" s="71" t="s">
        <v>305</v>
      </c>
      <c r="G163" s="2"/>
      <c r="H163" s="1"/>
      <c r="I163" s="260">
        <f>IF(ISNA(PLNÁ!$L$4),ZKRÁCENÁ!I66,PLNÁ!I169)</f>
        <v>0</v>
      </c>
      <c r="J163" s="260">
        <f>IF(ISNA(PLNÁ!$L$4),ZKRÁCENÁ!J66,PLNÁ!J169)</f>
        <v>0</v>
      </c>
      <c r="K163" s="260">
        <f>IF(ISNA(PLNÁ!$L$4),ZKRÁCENÁ!K66,PLNÁ!K169)</f>
        <v>0</v>
      </c>
      <c r="L163" s="52" t="s">
        <v>794</v>
      </c>
    </row>
    <row r="164" spans="2:12" s="10" customFormat="1" ht="15">
      <c r="B164" s="175" t="s">
        <v>84</v>
      </c>
      <c r="C164" s="166" t="s">
        <v>575</v>
      </c>
      <c r="D164" s="264" t="s">
        <v>993</v>
      </c>
      <c r="E164" s="66"/>
      <c r="F164" s="71" t="s">
        <v>306</v>
      </c>
      <c r="G164" s="2"/>
      <c r="H164" s="1"/>
      <c r="I164" s="260">
        <f>IF(ISNA(PLNÁ!$L$4),ZKRÁCENÁ!I67,PLNÁ!I170)</f>
        <v>0</v>
      </c>
      <c r="J164" s="260">
        <f>IF(ISNA(PLNÁ!$L$4),ZKRÁCENÁ!J67,PLNÁ!J170)</f>
        <v>0</v>
      </c>
      <c r="K164" s="260">
        <f>IF(ISNA(PLNÁ!$L$4),ZKRÁCENÁ!K67,PLNÁ!K170)</f>
        <v>0</v>
      </c>
      <c r="L164" s="52" t="s">
        <v>795</v>
      </c>
    </row>
    <row r="165" spans="2:12" s="10" customFormat="1" ht="15">
      <c r="B165" s="165" t="s">
        <v>85</v>
      </c>
      <c r="C165" s="166" t="s">
        <v>576</v>
      </c>
      <c r="D165" s="264" t="s">
        <v>994</v>
      </c>
      <c r="E165" s="66"/>
      <c r="F165" s="71" t="s">
        <v>307</v>
      </c>
      <c r="G165" s="2"/>
      <c r="H165" s="1"/>
      <c r="I165" s="260">
        <f>IF(ISNA(PLNÁ!$L$4),ZKRÁCENÁ!I68,PLNÁ!I171)</f>
        <v>0</v>
      </c>
      <c r="J165" s="260">
        <f>IF(ISNA(PLNÁ!$L$4),ZKRÁCENÁ!J68,PLNÁ!J171)</f>
        <v>0</v>
      </c>
      <c r="K165" s="260">
        <f>IF(ISNA(PLNÁ!$L$4),ZKRÁCENÁ!K68,PLNÁ!K171)</f>
        <v>0</v>
      </c>
      <c r="L165" s="52" t="s">
        <v>796</v>
      </c>
    </row>
    <row r="166" spans="2:12" s="10" customFormat="1" ht="15">
      <c r="B166" s="167" t="s">
        <v>577</v>
      </c>
      <c r="C166" s="176" t="s">
        <v>578</v>
      </c>
      <c r="D166" s="176" t="s">
        <v>995</v>
      </c>
      <c r="E166" s="146"/>
      <c r="F166" s="280" t="s">
        <v>308</v>
      </c>
      <c r="G166" s="139" t="s">
        <v>579</v>
      </c>
      <c r="H166" s="1"/>
      <c r="I166" s="260">
        <f>IF(ISNA(PLNÁ!$L$4),ZKRÁCENÁ!I69,PLNÁ!I172)</f>
        <v>0</v>
      </c>
      <c r="J166" s="260">
        <f>IF(ISNA(PLNÁ!$L$4),ZKRÁCENÁ!J69,PLNÁ!J172)</f>
        <v>0</v>
      </c>
      <c r="K166" s="260">
        <f>IF(ISNA(PLNÁ!$L$4),ZKRÁCENÁ!K69,PLNÁ!K172)</f>
        <v>0</v>
      </c>
      <c r="L166" s="52" t="s">
        <v>797</v>
      </c>
    </row>
    <row r="167" spans="2:12" s="10" customFormat="1" ht="15">
      <c r="B167" s="175" t="s">
        <v>86</v>
      </c>
      <c r="C167" s="166" t="s">
        <v>580</v>
      </c>
      <c r="D167" s="264" t="s">
        <v>996</v>
      </c>
      <c r="E167" s="66"/>
      <c r="F167" s="71" t="s">
        <v>309</v>
      </c>
      <c r="G167" s="2"/>
      <c r="H167" s="1"/>
      <c r="I167" s="260">
        <f>IF(ISNA(PLNÁ!$L$4),ZKRÁCENÁ!I70,PLNÁ!I173)</f>
        <v>0</v>
      </c>
      <c r="J167" s="260">
        <f>IF(ISNA(PLNÁ!$L$4),ZKRÁCENÁ!J70,PLNÁ!J173)</f>
        <v>0</v>
      </c>
      <c r="K167" s="260">
        <f>IF(ISNA(PLNÁ!$L$4),ZKRÁCENÁ!K70,PLNÁ!K173)</f>
        <v>0</v>
      </c>
      <c r="L167" s="52" t="s">
        <v>798</v>
      </c>
    </row>
    <row r="168" spans="2:12" s="10" customFormat="1" ht="15">
      <c r="B168" s="149" t="s">
        <v>87</v>
      </c>
      <c r="C168" s="166" t="s">
        <v>581</v>
      </c>
      <c r="D168" s="264" t="s">
        <v>997</v>
      </c>
      <c r="E168" s="66"/>
      <c r="F168" s="71" t="s">
        <v>310</v>
      </c>
      <c r="G168" s="2"/>
      <c r="H168" s="1"/>
      <c r="I168" s="260">
        <f>IF(ISNA(PLNÁ!$L$4),ZKRÁCENÁ!I71,PLNÁ!I174)</f>
        <v>0</v>
      </c>
      <c r="J168" s="260">
        <f>IF(ISNA(PLNÁ!$L$4),ZKRÁCENÁ!J71,PLNÁ!J174)</f>
        <v>0</v>
      </c>
      <c r="K168" s="260">
        <f>IF(ISNA(PLNÁ!$L$4),ZKRÁCENÁ!K71,PLNÁ!K174)</f>
        <v>0</v>
      </c>
      <c r="L168" s="52" t="s">
        <v>799</v>
      </c>
    </row>
    <row r="169" spans="2:12" s="10" customFormat="1" ht="15">
      <c r="B169" s="167" t="s">
        <v>88</v>
      </c>
      <c r="C169" s="168" t="s">
        <v>582</v>
      </c>
      <c r="D169" s="176" t="s">
        <v>998</v>
      </c>
      <c r="E169" s="146"/>
      <c r="F169" s="280" t="s">
        <v>311</v>
      </c>
      <c r="G169" s="139" t="s">
        <v>583</v>
      </c>
      <c r="H169" s="1"/>
      <c r="I169" s="260">
        <f>IF(ISNA(PLNÁ!$L$4),ZKRÁCENÁ!I72,PLNÁ!I175)</f>
        <v>0</v>
      </c>
      <c r="J169" s="260">
        <f>IF(ISNA(PLNÁ!$L$4),ZKRÁCENÁ!J72,PLNÁ!J175)</f>
        <v>0</v>
      </c>
      <c r="K169" s="260">
        <f>IF(ISNA(PLNÁ!$L$4),ZKRÁCENÁ!K72,PLNÁ!K175)</f>
        <v>0</v>
      </c>
      <c r="L169" s="52" t="s">
        <v>800</v>
      </c>
    </row>
    <row r="170" spans="2:13" s="10" customFormat="1" ht="15">
      <c r="B170" s="169" t="s">
        <v>584</v>
      </c>
      <c r="C170" s="166" t="s">
        <v>585</v>
      </c>
      <c r="D170" s="264" t="s">
        <v>999</v>
      </c>
      <c r="E170" s="63"/>
      <c r="F170" s="71" t="s">
        <v>312</v>
      </c>
      <c r="G170" s="2"/>
      <c r="H170" s="1"/>
      <c r="I170" s="260">
        <f>IF(ISNA(PLNÁ!$L$4),0,PLNÁ!I176)</f>
        <v>0</v>
      </c>
      <c r="J170" s="260">
        <f>IF(ISNA(PLNÁ!$L$4),0,PLNÁ!J176)</f>
        <v>0</v>
      </c>
      <c r="K170" s="260">
        <f>IF(ISNA(PLNÁ!$L$4),0,PLNÁ!K176)</f>
        <v>0</v>
      </c>
      <c r="L170" s="52" t="s">
        <v>801</v>
      </c>
      <c r="M170" s="125"/>
    </row>
    <row r="171" spans="2:13" s="10" customFormat="1" ht="15">
      <c r="B171" s="169" t="s">
        <v>89</v>
      </c>
      <c r="C171" s="166" t="s">
        <v>586</v>
      </c>
      <c r="D171" s="264" t="s">
        <v>1000</v>
      </c>
      <c r="E171" s="66"/>
      <c r="F171" s="71" t="s">
        <v>313</v>
      </c>
      <c r="G171" s="2"/>
      <c r="H171" s="1"/>
      <c r="I171" s="260">
        <f>IF(ISNA(PLNÁ!$L$4),0,PLNÁ!I177)</f>
        <v>0</v>
      </c>
      <c r="J171" s="260">
        <f>IF(ISNA(PLNÁ!$L$4),0,PLNÁ!J177)</f>
        <v>0</v>
      </c>
      <c r="K171" s="260">
        <f>IF(ISNA(PLNÁ!$L$4),0,PLNÁ!K177)</f>
        <v>0</v>
      </c>
      <c r="L171" s="52" t="s">
        <v>802</v>
      </c>
      <c r="M171" s="125"/>
    </row>
    <row r="172" spans="2:13" s="10" customFormat="1" ht="15">
      <c r="B172" s="169" t="s">
        <v>90</v>
      </c>
      <c r="C172" s="166" t="s">
        <v>587</v>
      </c>
      <c r="D172" s="264" t="s">
        <v>1001</v>
      </c>
      <c r="E172" s="66"/>
      <c r="F172" s="71" t="s">
        <v>314</v>
      </c>
      <c r="G172" s="2"/>
      <c r="H172" s="1"/>
      <c r="I172" s="260">
        <f>IF(ISNA(PLNÁ!$L$4),0,PLNÁ!I178)</f>
        <v>0</v>
      </c>
      <c r="J172" s="260">
        <f>IF(ISNA(PLNÁ!$L$4),0,PLNÁ!J178)</f>
        <v>0</v>
      </c>
      <c r="K172" s="260">
        <f>IF(ISNA(PLNÁ!$L$4),0,PLNÁ!K178)</f>
        <v>0</v>
      </c>
      <c r="L172" s="52" t="s">
        <v>803</v>
      </c>
      <c r="M172" s="125"/>
    </row>
    <row r="173" spans="2:13" s="10" customFormat="1" ht="15">
      <c r="B173" s="175" t="s">
        <v>91</v>
      </c>
      <c r="C173" s="166" t="s">
        <v>588</v>
      </c>
      <c r="D173" s="264" t="s">
        <v>1002</v>
      </c>
      <c r="E173" s="66"/>
      <c r="F173" s="71" t="s">
        <v>315</v>
      </c>
      <c r="G173" s="2"/>
      <c r="H173" s="1"/>
      <c r="I173" s="260">
        <f>IF(ISNA(PLNÁ!$L$4),ZKRÁCENÁ!I73,PLNÁ!I179)</f>
        <v>0</v>
      </c>
      <c r="J173" s="260">
        <f>IF(ISNA(PLNÁ!$L$4),ZKRÁCENÁ!J73,PLNÁ!J179)</f>
        <v>0</v>
      </c>
      <c r="K173" s="260">
        <f>IF(ISNA(PLNÁ!$L$4),ZKRÁCENÁ!K73,PLNÁ!K179)</f>
        <v>0</v>
      </c>
      <c r="L173" s="52" t="s">
        <v>804</v>
      </c>
      <c r="M173" s="125"/>
    </row>
    <row r="174" spans="2:13" s="10" customFormat="1" ht="15">
      <c r="B174" s="165" t="s">
        <v>589</v>
      </c>
      <c r="C174" s="166" t="s">
        <v>590</v>
      </c>
      <c r="D174" s="264" t="s">
        <v>1003</v>
      </c>
      <c r="E174" s="66"/>
      <c r="F174" s="71" t="s">
        <v>316</v>
      </c>
      <c r="G174" s="2"/>
      <c r="H174" s="1" t="s">
        <v>340</v>
      </c>
      <c r="I174" s="260">
        <f>IF(ISNA(PLNÁ!$L$4),ZKRÁCENÁ!I74,PLNÁ!I180)</f>
        <v>0</v>
      </c>
      <c r="J174" s="260">
        <f>IF(ISNA(PLNÁ!$L$4),ZKRÁCENÁ!J74,PLNÁ!J180)</f>
        <v>0</v>
      </c>
      <c r="K174" s="260">
        <f>IF(ISNA(PLNÁ!$L$4),ZKRÁCENÁ!K74,PLNÁ!K180)</f>
        <v>0</v>
      </c>
      <c r="L174" s="52" t="s">
        <v>805</v>
      </c>
      <c r="M174" s="125"/>
    </row>
    <row r="175" spans="2:13" s="10" customFormat="1" ht="15">
      <c r="B175" s="175" t="s">
        <v>591</v>
      </c>
      <c r="C175" s="166" t="s">
        <v>592</v>
      </c>
      <c r="D175" s="264" t="s">
        <v>32</v>
      </c>
      <c r="E175" s="66"/>
      <c r="F175" s="71" t="s">
        <v>317</v>
      </c>
      <c r="G175" s="2"/>
      <c r="H175" s="1" t="s">
        <v>340</v>
      </c>
      <c r="I175" s="260">
        <f>IF(ISNA(PLNÁ!$L$4),ZKRÁCENÁ!I75,PLNÁ!I181)</f>
        <v>0</v>
      </c>
      <c r="J175" s="260">
        <f>IF(ISNA(PLNÁ!$L$4),ZKRÁCENÁ!J75,PLNÁ!J181)</f>
        <v>0</v>
      </c>
      <c r="K175" s="260">
        <f>IF(ISNA(PLNÁ!$L$4),ZKRÁCENÁ!K75,PLNÁ!K181)</f>
        <v>0</v>
      </c>
      <c r="L175" s="52" t="s">
        <v>806</v>
      </c>
      <c r="M175" s="125"/>
    </row>
    <row r="176" spans="2:13" s="10" customFormat="1" ht="15">
      <c r="B176" s="165" t="s">
        <v>593</v>
      </c>
      <c r="C176" s="166" t="s">
        <v>594</v>
      </c>
      <c r="D176" s="264" t="s">
        <v>33</v>
      </c>
      <c r="E176" s="66"/>
      <c r="F176" s="71" t="s">
        <v>318</v>
      </c>
      <c r="G176" s="2"/>
      <c r="H176" s="1" t="s">
        <v>340</v>
      </c>
      <c r="I176" s="260">
        <f>IF(ISNA(PLNÁ!$L$4),ZKRÁCENÁ!I76,PLNÁ!I182)</f>
        <v>0</v>
      </c>
      <c r="J176" s="260">
        <f>IF(ISNA(PLNÁ!$L$4),ZKRÁCENÁ!J76,PLNÁ!J182)</f>
        <v>0</v>
      </c>
      <c r="K176" s="260">
        <f>IF(ISNA(PLNÁ!$L$4),ZKRÁCENÁ!K76,PLNÁ!K182)</f>
        <v>0</v>
      </c>
      <c r="L176" s="52" t="s">
        <v>807</v>
      </c>
      <c r="M176" s="125"/>
    </row>
    <row r="177" spans="2:13" s="10" customFormat="1" ht="15">
      <c r="B177" s="149" t="s">
        <v>595</v>
      </c>
      <c r="C177" s="270" t="s">
        <v>596</v>
      </c>
      <c r="D177" s="264" t="s">
        <v>34</v>
      </c>
      <c r="E177" s="66"/>
      <c r="F177" s="71" t="s">
        <v>319</v>
      </c>
      <c r="G177" s="2"/>
      <c r="H177" s="1"/>
      <c r="I177" s="260">
        <f>IF(ISNA(PLNÁ!$L$4),ZKRÁCENÁ!I77,PLNÁ!I183)</f>
        <v>0</v>
      </c>
      <c r="J177" s="260">
        <f>IF(ISNA(PLNÁ!$L$4),ZKRÁCENÁ!J77,PLNÁ!J183)</f>
        <v>0</v>
      </c>
      <c r="K177" s="260">
        <f>IF(ISNA(PLNÁ!$L$4),ZKRÁCENÁ!K77,PLNÁ!K183)</f>
        <v>0</v>
      </c>
      <c r="L177" s="52" t="s">
        <v>808</v>
      </c>
      <c r="M177" s="125"/>
    </row>
    <row r="178" spans="2:13" s="10" customFormat="1" ht="15">
      <c r="B178" s="175" t="s">
        <v>92</v>
      </c>
      <c r="C178" s="166" t="s">
        <v>597</v>
      </c>
      <c r="D178" s="264" t="s">
        <v>35</v>
      </c>
      <c r="E178" s="66"/>
      <c r="F178" s="71" t="s">
        <v>320</v>
      </c>
      <c r="G178" s="2"/>
      <c r="H178" s="1"/>
      <c r="I178" s="260">
        <f>IF(ISNA(PLNÁ!$L$4),ZKRÁCENÁ!I78,PLNÁ!I184)</f>
        <v>0</v>
      </c>
      <c r="J178" s="260">
        <f>IF(ISNA(PLNÁ!$L$4),ZKRÁCENÁ!J78,PLNÁ!J184)</f>
        <v>0</v>
      </c>
      <c r="K178" s="260">
        <f>IF(ISNA(PLNÁ!$L$4),ZKRÁCENÁ!K78,PLNÁ!K184)</f>
        <v>0</v>
      </c>
      <c r="L178" s="52" t="s">
        <v>809</v>
      </c>
      <c r="M178" s="125"/>
    </row>
    <row r="179" spans="2:13" s="10" customFormat="1" ht="15">
      <c r="B179" s="149" t="s">
        <v>646</v>
      </c>
      <c r="C179" s="166" t="s">
        <v>598</v>
      </c>
      <c r="D179" s="264" t="s">
        <v>36</v>
      </c>
      <c r="E179" s="66"/>
      <c r="F179" s="71" t="s">
        <v>321</v>
      </c>
      <c r="G179" s="2"/>
      <c r="H179" s="1"/>
      <c r="I179" s="260">
        <f>IF(ISNA(PLNÁ!$L$4),ZKRÁCENÁ!I79,PLNÁ!I185)</f>
        <v>0</v>
      </c>
      <c r="J179" s="260">
        <f>IF(ISNA(PLNÁ!$L$4),ZKRÁCENÁ!J79,PLNÁ!J185)</f>
        <v>0</v>
      </c>
      <c r="K179" s="260">
        <f>IF(ISNA(PLNÁ!$L$4),ZKRÁCENÁ!K79,PLNÁ!K185)</f>
        <v>0</v>
      </c>
      <c r="L179" s="52" t="s">
        <v>810</v>
      </c>
      <c r="M179" s="125"/>
    </row>
    <row r="180" spans="2:13" s="10" customFormat="1" ht="15">
      <c r="B180" s="175" t="s">
        <v>93</v>
      </c>
      <c r="C180" s="166" t="s">
        <v>599</v>
      </c>
      <c r="D180" s="264" t="s">
        <v>37</v>
      </c>
      <c r="E180" s="66"/>
      <c r="F180" s="71" t="s">
        <v>322</v>
      </c>
      <c r="G180" s="2"/>
      <c r="H180" s="1"/>
      <c r="I180" s="260">
        <f>IF(ISNA(PLNÁ!$L$4),ZKRÁCENÁ!I80,PLNÁ!I186)</f>
        <v>0</v>
      </c>
      <c r="J180" s="260">
        <f>IF(ISNA(PLNÁ!$L$4),ZKRÁCENÁ!J80,PLNÁ!J186)</f>
        <v>0</v>
      </c>
      <c r="K180" s="260">
        <f>IF(ISNA(PLNÁ!$L$4),ZKRÁCENÁ!K80,PLNÁ!K186)</f>
        <v>0</v>
      </c>
      <c r="L180" s="52" t="s">
        <v>811</v>
      </c>
      <c r="M180" s="125"/>
    </row>
    <row r="181" spans="2:13" s="10" customFormat="1" ht="15">
      <c r="B181" s="149" t="s">
        <v>647</v>
      </c>
      <c r="C181" s="166" t="s">
        <v>600</v>
      </c>
      <c r="D181" s="264" t="s">
        <v>38</v>
      </c>
      <c r="E181" s="66"/>
      <c r="F181" s="71" t="s">
        <v>323</v>
      </c>
      <c r="G181" s="2"/>
      <c r="H181" s="1"/>
      <c r="I181" s="260">
        <f>IF(ISNA(PLNÁ!$L$4),ZKRÁCENÁ!I81,PLNÁ!I187)</f>
        <v>0</v>
      </c>
      <c r="J181" s="260">
        <f>IF(ISNA(PLNÁ!$L$4),ZKRÁCENÁ!J81,PLNÁ!J187)</f>
        <v>0</v>
      </c>
      <c r="K181" s="260">
        <f>IF(ISNA(PLNÁ!$L$4),ZKRÁCENÁ!K81,PLNÁ!K187)</f>
        <v>0</v>
      </c>
      <c r="L181" s="52" t="s">
        <v>812</v>
      </c>
      <c r="M181" s="125"/>
    </row>
    <row r="182" spans="2:13" s="10" customFormat="1" ht="15">
      <c r="B182" s="175" t="s">
        <v>94</v>
      </c>
      <c r="C182" s="166" t="s">
        <v>601</v>
      </c>
      <c r="D182" s="264" t="s">
        <v>39</v>
      </c>
      <c r="E182" s="66"/>
      <c r="F182" s="71" t="s">
        <v>324</v>
      </c>
      <c r="G182" s="2"/>
      <c r="H182" s="1"/>
      <c r="I182" s="260">
        <f>IF(ISNA(PLNÁ!$L$4),ZKRÁCENÁ!I82,PLNÁ!I188)</f>
        <v>0</v>
      </c>
      <c r="J182" s="260">
        <f>IF(ISNA(PLNÁ!$L$4),ZKRÁCENÁ!J82,PLNÁ!J188)</f>
        <v>0</v>
      </c>
      <c r="K182" s="260">
        <f>IF(ISNA(PLNÁ!$L$4),ZKRÁCENÁ!K82,PLNÁ!K188)</f>
        <v>0</v>
      </c>
      <c r="L182" s="52" t="s">
        <v>813</v>
      </c>
      <c r="M182" s="125"/>
    </row>
    <row r="183" spans="2:13" s="10" customFormat="1" ht="15">
      <c r="B183" s="149" t="s">
        <v>95</v>
      </c>
      <c r="C183" s="166" t="s">
        <v>602</v>
      </c>
      <c r="D183" s="264" t="s">
        <v>40</v>
      </c>
      <c r="E183" s="66"/>
      <c r="F183" s="71" t="s">
        <v>325</v>
      </c>
      <c r="G183" s="2"/>
      <c r="H183" s="1"/>
      <c r="I183" s="260">
        <f>IF(ISNA(PLNÁ!$L$4),ZKRÁCENÁ!I83,PLNÁ!I189)</f>
        <v>0</v>
      </c>
      <c r="J183" s="260">
        <f>IF(ISNA(PLNÁ!$L$4),ZKRÁCENÁ!J83,PLNÁ!J189)</f>
        <v>0</v>
      </c>
      <c r="K183" s="260">
        <f>IF(ISNA(PLNÁ!$L$4),ZKRÁCENÁ!K83,PLNÁ!K189)</f>
        <v>0</v>
      </c>
      <c r="L183" s="52" t="s">
        <v>814</v>
      </c>
      <c r="M183" s="125"/>
    </row>
    <row r="184" spans="2:13" s="10" customFormat="1" ht="15">
      <c r="B184" s="167" t="s">
        <v>577</v>
      </c>
      <c r="C184" s="176" t="s">
        <v>603</v>
      </c>
      <c r="D184" s="176" t="s">
        <v>41</v>
      </c>
      <c r="E184" s="146"/>
      <c r="F184" s="280" t="s">
        <v>326</v>
      </c>
      <c r="G184" s="139" t="s">
        <v>604</v>
      </c>
      <c r="H184" s="1"/>
      <c r="I184" s="260">
        <f>IF(ISNA(PLNÁ!$L$4),ZKRÁCENÁ!I84,PLNÁ!I190)</f>
        <v>0</v>
      </c>
      <c r="J184" s="260">
        <f>IF(ISNA(PLNÁ!$L$4),ZKRÁCENÁ!J84,PLNÁ!J190)</f>
        <v>0</v>
      </c>
      <c r="K184" s="260">
        <f>IF(ISNA(PLNÁ!$L$4),ZKRÁCENÁ!K84,PLNÁ!K190)</f>
        <v>0</v>
      </c>
      <c r="L184" s="52" t="s">
        <v>815</v>
      </c>
      <c r="M184" s="125"/>
    </row>
    <row r="185" spans="2:13" s="10" customFormat="1" ht="15">
      <c r="B185" s="143" t="s">
        <v>96</v>
      </c>
      <c r="C185" s="168" t="s">
        <v>605</v>
      </c>
      <c r="D185" s="176" t="s">
        <v>42</v>
      </c>
      <c r="E185" s="146"/>
      <c r="F185" s="280" t="s">
        <v>327</v>
      </c>
      <c r="G185" s="139" t="s">
        <v>176</v>
      </c>
      <c r="H185" s="1"/>
      <c r="I185" s="260">
        <f>IF(ISNA(PLNÁ!$L$4),ZKRÁCENÁ!I85,PLNÁ!I191)</f>
        <v>0</v>
      </c>
      <c r="J185" s="260">
        <f>IF(ISNA(PLNÁ!$L$4),ZKRÁCENÁ!J85,PLNÁ!J191)</f>
        <v>0</v>
      </c>
      <c r="K185" s="260">
        <f>IF(ISNA(PLNÁ!$L$4),ZKRÁCENÁ!K85,PLNÁ!K191)</f>
        <v>0</v>
      </c>
      <c r="L185" s="52" t="s">
        <v>816</v>
      </c>
      <c r="M185" s="125"/>
    </row>
    <row r="186" spans="2:13" s="10" customFormat="1" ht="15">
      <c r="B186" s="165" t="s">
        <v>97</v>
      </c>
      <c r="C186" s="166" t="s">
        <v>606</v>
      </c>
      <c r="D186" s="265" t="s">
        <v>43</v>
      </c>
      <c r="E186" s="66"/>
      <c r="F186" s="71" t="s">
        <v>328</v>
      </c>
      <c r="G186" s="2"/>
      <c r="H186" s="1"/>
      <c r="I186" s="260">
        <f>IF(ISNA(PLNÁ!$L$4),0,PLNÁ!I192)</f>
        <v>0</v>
      </c>
      <c r="J186" s="260">
        <f>IF(ISNA(PLNÁ!$L$4),0,PLNÁ!J192)</f>
        <v>0</v>
      </c>
      <c r="K186" s="260">
        <f>IF(ISNA(PLNÁ!$L$4),0,PLNÁ!K192)</f>
        <v>0</v>
      </c>
      <c r="L186" s="52" t="s">
        <v>817</v>
      </c>
      <c r="M186" s="125"/>
    </row>
    <row r="187" spans="2:13" s="10" customFormat="1" ht="15">
      <c r="B187" s="165" t="s">
        <v>98</v>
      </c>
      <c r="C187" s="166" t="s">
        <v>607</v>
      </c>
      <c r="D187" s="265" t="s">
        <v>44</v>
      </c>
      <c r="E187" s="66"/>
      <c r="F187" s="71" t="s">
        <v>859</v>
      </c>
      <c r="G187" s="2"/>
      <c r="H187" s="1"/>
      <c r="I187" s="260">
        <f>IF(ISNA(PLNÁ!$L$4),0,PLNÁ!I193)</f>
        <v>0</v>
      </c>
      <c r="J187" s="260">
        <f>IF(ISNA(PLNÁ!$L$4),0,PLNÁ!J193)</f>
        <v>0</v>
      </c>
      <c r="K187" s="260">
        <f>IF(ISNA(PLNÁ!$L$4),0,PLNÁ!K193)</f>
        <v>0</v>
      </c>
      <c r="L187" s="52" t="s">
        <v>818</v>
      </c>
      <c r="M187" s="125"/>
    </row>
    <row r="188" spans="2:13" s="10" customFormat="1" ht="15">
      <c r="B188" s="167" t="s">
        <v>608</v>
      </c>
      <c r="C188" s="168" t="s">
        <v>609</v>
      </c>
      <c r="D188" s="168" t="s">
        <v>45</v>
      </c>
      <c r="E188" s="146"/>
      <c r="F188" s="280" t="s">
        <v>329</v>
      </c>
      <c r="G188" s="139" t="s">
        <v>171</v>
      </c>
      <c r="H188" s="1"/>
      <c r="I188" s="260">
        <f>IF(ISNA(PLNÁ!$L$4),ZKRÁCENÁ!I86,PLNÁ!I194)</f>
        <v>0</v>
      </c>
      <c r="J188" s="260">
        <f>IF(ISNA(PLNÁ!$L$4),ZKRÁCENÁ!J86,PLNÁ!J194)</f>
        <v>0</v>
      </c>
      <c r="K188" s="260">
        <f>IF(ISNA(PLNÁ!$L$4),ZKRÁCENÁ!K86,PLNÁ!K194)</f>
        <v>0</v>
      </c>
      <c r="L188" s="52" t="s">
        <v>819</v>
      </c>
      <c r="M188" s="125"/>
    </row>
    <row r="189" spans="2:13" s="10" customFormat="1" ht="15">
      <c r="B189" s="175" t="s">
        <v>99</v>
      </c>
      <c r="C189" s="166" t="s">
        <v>610</v>
      </c>
      <c r="D189" s="265" t="s">
        <v>46</v>
      </c>
      <c r="E189" s="66"/>
      <c r="F189" s="71" t="s">
        <v>330</v>
      </c>
      <c r="G189" s="2"/>
      <c r="H189" s="1"/>
      <c r="I189" s="260">
        <f>IF(ISNA(PLNÁ!$L$4),ZKRÁCENÁ!I87,PLNÁ!I195)</f>
        <v>0</v>
      </c>
      <c r="J189" s="260">
        <f>IF(ISNA(PLNÁ!$L$4),ZKRÁCENÁ!J87,PLNÁ!J195)</f>
        <v>0</v>
      </c>
      <c r="K189" s="260">
        <f>IF(ISNA(PLNÁ!$L$4),ZKRÁCENÁ!K87,PLNÁ!K195)</f>
        <v>0</v>
      </c>
      <c r="L189" s="52" t="s">
        <v>820</v>
      </c>
      <c r="M189" s="125"/>
    </row>
    <row r="190" spans="2:13" s="10" customFormat="1" ht="15">
      <c r="B190" s="149" t="s">
        <v>100</v>
      </c>
      <c r="C190" s="166" t="s">
        <v>611</v>
      </c>
      <c r="D190" s="265" t="s">
        <v>47</v>
      </c>
      <c r="E190" s="66"/>
      <c r="F190" s="71" t="s">
        <v>331</v>
      </c>
      <c r="G190" s="2"/>
      <c r="H190" s="1"/>
      <c r="I190" s="260">
        <f>IF(ISNA(PLNÁ!$L$4),ZKRÁCENÁ!I88,PLNÁ!I196)</f>
        <v>0</v>
      </c>
      <c r="J190" s="260">
        <f>IF(ISNA(PLNÁ!$L$4),ZKRÁCENÁ!J88,PLNÁ!J196)</f>
        <v>0</v>
      </c>
      <c r="K190" s="260">
        <f>IF(ISNA(PLNÁ!$L$4),ZKRÁCENÁ!K88,PLNÁ!K196)</f>
        <v>0</v>
      </c>
      <c r="L190" s="52" t="s">
        <v>821</v>
      </c>
      <c r="M190" s="125"/>
    </row>
    <row r="191" spans="2:13" s="10" customFormat="1" ht="15">
      <c r="B191" s="143" t="s">
        <v>101</v>
      </c>
      <c r="C191" s="168" t="s">
        <v>612</v>
      </c>
      <c r="D191" s="168" t="s">
        <v>48</v>
      </c>
      <c r="E191" s="146"/>
      <c r="F191" s="280" t="s">
        <v>332</v>
      </c>
      <c r="G191" s="139" t="s">
        <v>172</v>
      </c>
      <c r="H191" s="1"/>
      <c r="I191" s="260">
        <f>IF(ISNA(PLNÁ!$L$4),ZKRÁCENÁ!I89,PLNÁ!I197)</f>
        <v>0</v>
      </c>
      <c r="J191" s="260">
        <f>IF(ISNA(PLNÁ!$L$4),ZKRÁCENÁ!J89,PLNÁ!J197)</f>
        <v>0</v>
      </c>
      <c r="K191" s="260">
        <f>IF(ISNA(PLNÁ!$L$4),ZKRÁCENÁ!K89,PLNÁ!K197)</f>
        <v>0</v>
      </c>
      <c r="L191" s="52" t="s">
        <v>822</v>
      </c>
      <c r="M191" s="125"/>
    </row>
    <row r="192" spans="2:13" s="10" customFormat="1" ht="15">
      <c r="B192" s="165" t="s">
        <v>102</v>
      </c>
      <c r="C192" s="166" t="s">
        <v>606</v>
      </c>
      <c r="D192" s="265" t="s">
        <v>43</v>
      </c>
      <c r="E192" s="66"/>
      <c r="F192" s="71" t="s">
        <v>333</v>
      </c>
      <c r="G192" s="2"/>
      <c r="H192" s="1"/>
      <c r="I192" s="260">
        <f>IF(ISNA(PLNÁ!$L$4),0,PLNÁ!I198)</f>
        <v>0</v>
      </c>
      <c r="J192" s="260">
        <f>IF(ISNA(PLNÁ!$L$4),0,PLNÁ!J198)</f>
        <v>0</v>
      </c>
      <c r="K192" s="260">
        <f>IF(ISNA(PLNÁ!$L$4),0,PLNÁ!K198)</f>
        <v>0</v>
      </c>
      <c r="L192" s="52" t="s">
        <v>823</v>
      </c>
      <c r="M192" s="125"/>
    </row>
    <row r="193" spans="2:13" s="10" customFormat="1" ht="15">
      <c r="B193" s="165" t="s">
        <v>103</v>
      </c>
      <c r="C193" s="166" t="s">
        <v>607</v>
      </c>
      <c r="D193" s="265" t="s">
        <v>44</v>
      </c>
      <c r="E193" s="66"/>
      <c r="F193" s="71" t="s">
        <v>334</v>
      </c>
      <c r="G193" s="2"/>
      <c r="H193" s="1"/>
      <c r="I193" s="260">
        <f>IF(ISNA(PLNÁ!$L$4),0,PLNÁ!I199)</f>
        <v>0</v>
      </c>
      <c r="J193" s="260">
        <f>IF(ISNA(PLNÁ!$L$4),0,PLNÁ!J199)</f>
        <v>0</v>
      </c>
      <c r="K193" s="260">
        <f>IF(ISNA(PLNÁ!$L$4),0,PLNÁ!K199)</f>
        <v>0</v>
      </c>
      <c r="L193" s="52" t="s">
        <v>824</v>
      </c>
      <c r="M193" s="125"/>
    </row>
    <row r="194" spans="2:13" s="10" customFormat="1" ht="15">
      <c r="B194" s="167" t="s">
        <v>577</v>
      </c>
      <c r="C194" s="168" t="s">
        <v>613</v>
      </c>
      <c r="D194" s="168" t="s">
        <v>49</v>
      </c>
      <c r="E194" s="146"/>
      <c r="F194" s="280" t="s">
        <v>335</v>
      </c>
      <c r="G194" s="139" t="s">
        <v>173</v>
      </c>
      <c r="H194" s="1"/>
      <c r="I194" s="260">
        <f>IF(ISNA(PLNÁ!$L$4),ZKRÁCENÁ!I90,PLNÁ!I200)</f>
        <v>0</v>
      </c>
      <c r="J194" s="260">
        <f>IF(ISNA(PLNÁ!$L$4),ZKRÁCENÁ!J90,PLNÁ!J200)</f>
        <v>0</v>
      </c>
      <c r="K194" s="260">
        <f>IF(ISNA(PLNÁ!$L$4),ZKRÁCENÁ!K90,PLNÁ!K200)</f>
        <v>0</v>
      </c>
      <c r="L194" s="52" t="s">
        <v>825</v>
      </c>
      <c r="M194" s="125"/>
    </row>
    <row r="195" spans="2:13" s="10" customFormat="1" ht="15">
      <c r="B195" s="149" t="s">
        <v>104</v>
      </c>
      <c r="C195" s="166" t="s">
        <v>614</v>
      </c>
      <c r="D195" s="265" t="s">
        <v>50</v>
      </c>
      <c r="E195" s="66"/>
      <c r="F195" s="71" t="s">
        <v>336</v>
      </c>
      <c r="G195" s="2"/>
      <c r="H195" s="1"/>
      <c r="I195" s="260">
        <f>IF(ISNA(PLNÁ!$L$4),ZKRÁCENÁ!I91,PLNÁ!I201)</f>
        <v>0</v>
      </c>
      <c r="J195" s="260">
        <f>IF(ISNA(PLNÁ!$L$4),ZKRÁCENÁ!J91,PLNÁ!J201)</f>
        <v>0</v>
      </c>
      <c r="K195" s="260">
        <f>IF(ISNA(PLNÁ!$L$4),ZKRÁCENÁ!K91,PLNÁ!K201)</f>
        <v>0</v>
      </c>
      <c r="L195" s="52" t="s">
        <v>826</v>
      </c>
      <c r="M195" s="125"/>
    </row>
    <row r="196" spans="2:13" s="10" customFormat="1" ht="15">
      <c r="B196" s="167" t="s">
        <v>615</v>
      </c>
      <c r="C196" s="168" t="s">
        <v>616</v>
      </c>
      <c r="D196" s="168" t="s">
        <v>51</v>
      </c>
      <c r="E196" s="146"/>
      <c r="F196" s="280" t="s">
        <v>337</v>
      </c>
      <c r="G196" s="139" t="s">
        <v>174</v>
      </c>
      <c r="H196" s="1"/>
      <c r="I196" s="260">
        <f>IF(ISNA(PLNÁ!$L$4),ZKRÁCENÁ!I92,PLNÁ!I202)</f>
        <v>0</v>
      </c>
      <c r="J196" s="260">
        <f>IF(ISNA(PLNÁ!$L$4),ZKRÁCENÁ!J92,PLNÁ!J202)</f>
        <v>0</v>
      </c>
      <c r="K196" s="260">
        <f>IF(ISNA(PLNÁ!$L$4),ZKRÁCENÁ!K92,PLNÁ!K202)</f>
        <v>0</v>
      </c>
      <c r="L196" s="52" t="s">
        <v>827</v>
      </c>
      <c r="M196" s="125"/>
    </row>
    <row r="197" spans="2:13" s="10" customFormat="1" ht="15.75" thickBot="1">
      <c r="B197" s="178" t="s">
        <v>617</v>
      </c>
      <c r="C197" s="179" t="s">
        <v>618</v>
      </c>
      <c r="D197" s="179" t="s">
        <v>52</v>
      </c>
      <c r="E197" s="181"/>
      <c r="F197" s="182" t="s">
        <v>338</v>
      </c>
      <c r="G197" s="183" t="s">
        <v>175</v>
      </c>
      <c r="H197" s="6"/>
      <c r="I197" s="260">
        <f>IF(ISNA(PLNÁ!$L$4),ZKRÁCENÁ!I93,PLNÁ!I203)</f>
        <v>0</v>
      </c>
      <c r="J197" s="260">
        <f>IF(ISNA(PLNÁ!$L$4),ZKRÁCENÁ!J93,PLNÁ!J203)</f>
        <v>0</v>
      </c>
      <c r="K197" s="260">
        <f>IF(ISNA(PLNÁ!$L$4),ZKRÁCENÁ!K93,PLNÁ!K203)</f>
        <v>0</v>
      </c>
      <c r="L197" s="52" t="s">
        <v>828</v>
      </c>
      <c r="M197" s="125"/>
    </row>
    <row r="198" spans="2:13" s="10" customFormat="1" ht="15">
      <c r="B198" s="314"/>
      <c r="C198" s="297" t="s">
        <v>1013</v>
      </c>
      <c r="D198" s="297" t="s">
        <v>1066</v>
      </c>
      <c r="E198" s="318"/>
      <c r="F198" s="319" t="s">
        <v>1035</v>
      </c>
      <c r="G198" s="315"/>
      <c r="H198" s="316"/>
      <c r="I198" s="328" t="s">
        <v>352</v>
      </c>
      <c r="J198" s="329">
        <f>IF(ISNA(PLNÁ!$L$4),ZKRÁCENÁ!J96,PLNÁ!J206)</f>
        <v>0</v>
      </c>
      <c r="K198" s="330" t="s">
        <v>352</v>
      </c>
      <c r="L198" s="99" t="s">
        <v>1046</v>
      </c>
      <c r="M198" s="125"/>
    </row>
    <row r="199" spans="2:13" s="10" customFormat="1" ht="15">
      <c r="B199" s="314"/>
      <c r="C199" s="31" t="s">
        <v>1014</v>
      </c>
      <c r="D199" s="31" t="s">
        <v>1067</v>
      </c>
      <c r="E199" s="320"/>
      <c r="F199" s="321" t="s">
        <v>1036</v>
      </c>
      <c r="G199" s="315"/>
      <c r="H199" s="316"/>
      <c r="I199" s="332">
        <f>IF(ISNA(PLNÁ!$L$4),ZKRÁCENÁ!I97,PLNÁ!I207)</f>
        <v>0</v>
      </c>
      <c r="J199" s="332">
        <f>IF(ISNA(PLNÁ!$L$4),ZKRÁCENÁ!J97,PLNÁ!J207)</f>
        <v>0</v>
      </c>
      <c r="K199" s="332">
        <f>IF(ISNA(PLNÁ!$L$4),ZKRÁCENÁ!K97,PLNÁ!K207)</f>
        <v>0</v>
      </c>
      <c r="L199" s="99" t="s">
        <v>1047</v>
      </c>
      <c r="M199" s="125"/>
    </row>
    <row r="200" spans="2:14" s="10" customFormat="1" ht="15">
      <c r="B200" s="314"/>
      <c r="C200" s="31" t="s">
        <v>1015</v>
      </c>
      <c r="D200" s="31" t="s">
        <v>1070</v>
      </c>
      <c r="E200" s="320"/>
      <c r="F200" s="321" t="s">
        <v>1037</v>
      </c>
      <c r="G200" s="315"/>
      <c r="H200" s="316"/>
      <c r="I200" s="332">
        <f>IF(ISNA(PLNÁ!$L$4),ZKRÁCENÁ!I98,PLNÁ!I208)</f>
        <v>0</v>
      </c>
      <c r="J200" s="332">
        <f>IF(ISNA(PLNÁ!$L$4),ZKRÁCENÁ!J98,PLNÁ!J208)</f>
        <v>0</v>
      </c>
      <c r="K200" s="332">
        <f>IF(ISNA(PLNÁ!$L$4),ZKRÁCENÁ!K98,PLNÁ!K208)</f>
        <v>0</v>
      </c>
      <c r="L200" s="99" t="s">
        <v>1048</v>
      </c>
      <c r="M200" s="125"/>
      <c r="N200" s="10" t="s">
        <v>18</v>
      </c>
    </row>
    <row r="201" spans="2:14" s="10" customFormat="1" ht="15">
      <c r="B201" s="314"/>
      <c r="C201" s="235" t="s">
        <v>1016</v>
      </c>
      <c r="D201" s="235" t="s">
        <v>1068</v>
      </c>
      <c r="E201" s="320"/>
      <c r="F201" s="321" t="s">
        <v>1038</v>
      </c>
      <c r="G201" s="315"/>
      <c r="H201" s="316"/>
      <c r="I201" s="331" t="s">
        <v>352</v>
      </c>
      <c r="J201" s="332">
        <f>IF(ISNA(PLNÁ!$L$4),ZKRÁCENÁ!J99,PLNÁ!J209)</f>
        <v>0</v>
      </c>
      <c r="K201" s="333" t="s">
        <v>352</v>
      </c>
      <c r="L201" s="99" t="s">
        <v>1049</v>
      </c>
      <c r="M201" s="125"/>
      <c r="N201" s="10" t="s">
        <v>19</v>
      </c>
    </row>
    <row r="202" spans="2:14" s="10" customFormat="1" ht="15">
      <c r="B202" s="314"/>
      <c r="C202" s="302" t="s">
        <v>1017</v>
      </c>
      <c r="D202" s="31" t="s">
        <v>1069</v>
      </c>
      <c r="E202" s="320"/>
      <c r="F202" s="321" t="s">
        <v>1039</v>
      </c>
      <c r="G202" s="315"/>
      <c r="H202" s="316"/>
      <c r="I202" s="334">
        <f>IF(ISNA(PLNÁ!$L$4),ZKRÁCENÁ!I100,PLNÁ!I210)</f>
        <v>0</v>
      </c>
      <c r="J202" s="332">
        <f>IF(ISNA(PLNÁ!$L$4),ZKRÁCENÁ!J100,PLNÁ!J210)</f>
        <v>0</v>
      </c>
      <c r="K202" s="335">
        <f>IF(ISNA(PLNÁ!$L$4),ZKRÁCENÁ!K100,PLNÁ!K210)</f>
        <v>0</v>
      </c>
      <c r="L202" s="99" t="s">
        <v>1050</v>
      </c>
      <c r="M202" s="125"/>
      <c r="N202" s="10" t="s">
        <v>20</v>
      </c>
    </row>
    <row r="203" spans="2:13" s="10" customFormat="1" ht="15">
      <c r="B203" s="314"/>
      <c r="C203" s="31" t="s">
        <v>1018</v>
      </c>
      <c r="D203" s="31" t="s">
        <v>1071</v>
      </c>
      <c r="E203" s="320"/>
      <c r="F203" s="321" t="s">
        <v>1040</v>
      </c>
      <c r="G203" s="315"/>
      <c r="H203" s="316"/>
      <c r="I203" s="332">
        <f>IF(ISNA(PLNÁ!$L$4),ZKRÁCENÁ!I101,PLNÁ!I211)</f>
        <v>0</v>
      </c>
      <c r="J203" s="332">
        <f>IF(ISNA(PLNÁ!$L$4),ZKRÁCENÁ!J101,PLNÁ!J211)</f>
        <v>0</v>
      </c>
      <c r="K203" s="332">
        <f>IF(ISNA(PLNÁ!$L$4),ZKRÁCENÁ!K101,PLNÁ!K211)</f>
        <v>0</v>
      </c>
      <c r="L203" s="99" t="s">
        <v>1051</v>
      </c>
      <c r="M203" s="125"/>
    </row>
    <row r="204" spans="2:13" s="10" customFormat="1" ht="15">
      <c r="B204" s="314"/>
      <c r="C204" s="31" t="s">
        <v>1019</v>
      </c>
      <c r="D204" s="31" t="s">
        <v>1072</v>
      </c>
      <c r="E204" s="320"/>
      <c r="F204" s="321" t="s">
        <v>1041</v>
      </c>
      <c r="G204" s="315"/>
      <c r="H204" s="316"/>
      <c r="I204" s="332">
        <f>IF(ISNA(PLNÁ!$L$4),ZKRÁCENÁ!I102,PLNÁ!I212)</f>
        <v>0</v>
      </c>
      <c r="J204" s="332">
        <f>IF(ISNA(PLNÁ!$L$4),ZKRÁCENÁ!J102,PLNÁ!J212)</f>
        <v>0</v>
      </c>
      <c r="K204" s="332">
        <f>IF(ISNA(PLNÁ!$L$4),ZKRÁCENÁ!K102,PLNÁ!K212)</f>
        <v>0</v>
      </c>
      <c r="L204" s="99" t="s">
        <v>1052</v>
      </c>
      <c r="M204" s="125"/>
    </row>
    <row r="205" spans="2:14" s="10" customFormat="1" ht="15">
      <c r="B205" s="314"/>
      <c r="C205" s="31" t="s">
        <v>1020</v>
      </c>
      <c r="D205" s="31" t="s">
        <v>1073</v>
      </c>
      <c r="E205" s="320"/>
      <c r="F205" s="321" t="s">
        <v>1042</v>
      </c>
      <c r="G205" s="315"/>
      <c r="H205" s="316"/>
      <c r="I205" s="334">
        <f>IF(ISNA(PLNÁ!$L$4),ZKRÁCENÁ!I103,PLNÁ!I213)</f>
        <v>0</v>
      </c>
      <c r="J205" s="332">
        <f>IF(ISNA(PLNÁ!$L$4),ZKRÁCENÁ!J103,PLNÁ!J213)</f>
        <v>0</v>
      </c>
      <c r="K205" s="335">
        <f>IF(ISNA(PLNÁ!$L$4),ZKRÁCENÁ!K103,PLNÁ!K213)</f>
        <v>0</v>
      </c>
      <c r="L205" s="99" t="s">
        <v>1053</v>
      </c>
      <c r="M205" s="125"/>
      <c r="N205" s="10" t="s">
        <v>21</v>
      </c>
    </row>
    <row r="206" spans="2:14" s="10" customFormat="1" ht="15">
      <c r="B206" s="314"/>
      <c r="C206" s="31" t="s">
        <v>1021</v>
      </c>
      <c r="D206" s="31" t="s">
        <v>1074</v>
      </c>
      <c r="E206" s="320"/>
      <c r="F206" s="321" t="s">
        <v>1043</v>
      </c>
      <c r="G206" s="315"/>
      <c r="H206" s="316"/>
      <c r="I206" s="334">
        <f>IF(ISNA(PLNÁ!$L$4),ZKRÁCENÁ!I104,PLNÁ!I214)</f>
        <v>0</v>
      </c>
      <c r="J206" s="332">
        <f>IF(ISNA(PLNÁ!$L$4),ZKRÁCENÁ!J104,PLNÁ!J214)</f>
        <v>0</v>
      </c>
      <c r="K206" s="335">
        <f>IF(ISNA(PLNÁ!$L$4),ZKRÁCENÁ!K104,PLNÁ!K214)</f>
        <v>0</v>
      </c>
      <c r="L206" s="99" t="s">
        <v>1054</v>
      </c>
      <c r="M206" s="125"/>
      <c r="N206" s="10" t="s">
        <v>22</v>
      </c>
    </row>
    <row r="207" spans="2:14" s="10" customFormat="1" ht="15">
      <c r="B207" s="314"/>
      <c r="C207" s="31" t="s">
        <v>1022</v>
      </c>
      <c r="D207" s="31" t="s">
        <v>1075</v>
      </c>
      <c r="E207" s="320"/>
      <c r="F207" s="321" t="s">
        <v>291</v>
      </c>
      <c r="G207" s="315"/>
      <c r="H207" s="316"/>
      <c r="I207" s="334">
        <f>IF(ISNA(PLNÁ!$L$4),ZKRÁCENÁ!I105,PLNÁ!I215)</f>
        <v>0</v>
      </c>
      <c r="J207" s="332">
        <f>IF(ISNA(PLNÁ!$L$4),ZKRÁCENÁ!J105,PLNÁ!J215)</f>
        <v>0</v>
      </c>
      <c r="K207" s="335">
        <f>IF(ISNA(PLNÁ!$L$4),ZKRÁCENÁ!K105,PLNÁ!K215)</f>
        <v>0</v>
      </c>
      <c r="L207" s="99" t="s">
        <v>1055</v>
      </c>
      <c r="M207" s="125"/>
      <c r="N207" s="10" t="s">
        <v>23</v>
      </c>
    </row>
    <row r="208" spans="2:13" s="10" customFormat="1" ht="15">
      <c r="B208" s="314"/>
      <c r="C208" s="273" t="s">
        <v>1023</v>
      </c>
      <c r="D208" s="273" t="s">
        <v>1076</v>
      </c>
      <c r="E208" s="320"/>
      <c r="F208" s="321" t="s">
        <v>292</v>
      </c>
      <c r="G208" s="315"/>
      <c r="H208" s="316"/>
      <c r="I208" s="331" t="s">
        <v>352</v>
      </c>
      <c r="J208" s="332">
        <f>IF(ISNA(PLNÁ!$L$4),ZKRÁCENÁ!J106,PLNÁ!J216)</f>
        <v>0</v>
      </c>
      <c r="K208" s="333" t="s">
        <v>352</v>
      </c>
      <c r="L208" s="99" t="s">
        <v>1056</v>
      </c>
      <c r="M208" s="125"/>
    </row>
    <row r="209" spans="2:14" s="10" customFormat="1" ht="15">
      <c r="B209" s="314"/>
      <c r="C209" s="31" t="s">
        <v>1024</v>
      </c>
      <c r="D209" s="31" t="s">
        <v>1077</v>
      </c>
      <c r="E209" s="320"/>
      <c r="F209" s="321" t="s">
        <v>293</v>
      </c>
      <c r="G209" s="315"/>
      <c r="H209" s="316"/>
      <c r="I209" s="331" t="s">
        <v>352</v>
      </c>
      <c r="J209" s="332">
        <f>IF(ISNA(PLNÁ!$L$4),ZKRÁCENÁ!J107,PLNÁ!J217)</f>
        <v>0</v>
      </c>
      <c r="K209" s="333" t="s">
        <v>352</v>
      </c>
      <c r="L209" s="99" t="s">
        <v>1057</v>
      </c>
      <c r="M209" s="125"/>
      <c r="N209" s="10" t="s">
        <v>24</v>
      </c>
    </row>
    <row r="210" spans="2:13" s="10" customFormat="1" ht="15">
      <c r="B210" s="314"/>
      <c r="C210" s="81" t="s">
        <v>1025</v>
      </c>
      <c r="D210" s="81" t="s">
        <v>1078</v>
      </c>
      <c r="E210" s="320"/>
      <c r="F210" s="321" t="s">
        <v>294</v>
      </c>
      <c r="G210" s="315"/>
      <c r="H210" s="316"/>
      <c r="I210" s="331" t="s">
        <v>352</v>
      </c>
      <c r="J210" s="346">
        <f>IF(ISNA(PLNÁ!$L$4),IF(ISNA(ZKRÁCENÁ!J108),0.5,ZKRÁCENÁ!J108),IF(ISNA(PLNÁ!J218),0.5,PLNÁ!J218))</f>
        <v>0.5</v>
      </c>
      <c r="K210" s="333" t="s">
        <v>352</v>
      </c>
      <c r="L210" s="99" t="s">
        <v>1058</v>
      </c>
      <c r="M210" s="125"/>
    </row>
    <row r="211" spans="2:13" s="10" customFormat="1" ht="15">
      <c r="B211" s="314"/>
      <c r="C211" s="273" t="s">
        <v>1026</v>
      </c>
      <c r="D211" s="273" t="s">
        <v>1079</v>
      </c>
      <c r="E211" s="320"/>
      <c r="F211" s="321" t="s">
        <v>295</v>
      </c>
      <c r="G211" s="315"/>
      <c r="H211" s="316"/>
      <c r="I211" s="331" t="s">
        <v>352</v>
      </c>
      <c r="J211" s="346">
        <f>IF(ISNA(PLNÁ!$L$4),IF(ISNA(ZKRÁCENÁ!J109),0.5,ZKRÁCENÁ!J109),IF(ISNA(PLNÁ!J219),0.5,PLNÁ!J219))</f>
        <v>0.5</v>
      </c>
      <c r="K211" s="333" t="s">
        <v>352</v>
      </c>
      <c r="L211" s="99" t="s">
        <v>1059</v>
      </c>
      <c r="M211" s="125"/>
    </row>
    <row r="212" spans="2:13" s="10" customFormat="1" ht="15">
      <c r="B212" s="314"/>
      <c r="C212" s="273" t="s">
        <v>1027</v>
      </c>
      <c r="D212" s="273" t="s">
        <v>1080</v>
      </c>
      <c r="E212" s="320"/>
      <c r="F212" s="321" t="s">
        <v>296</v>
      </c>
      <c r="G212" s="315"/>
      <c r="H212" s="316"/>
      <c r="I212" s="331" t="s">
        <v>352</v>
      </c>
      <c r="J212" s="346">
        <f>IF(ISNA(PLNÁ!$L$4),IF(ISNA(ZKRÁCENÁ!J110),0.5,ZKRÁCENÁ!J110),IF(ISNA(PLNÁ!J220),0.5,PLNÁ!J220))</f>
        <v>0.5</v>
      </c>
      <c r="K212" s="333" t="s">
        <v>352</v>
      </c>
      <c r="L212" s="99" t="s">
        <v>1060</v>
      </c>
      <c r="M212" s="125"/>
    </row>
    <row r="213" spans="2:13" s="10" customFormat="1" ht="15">
      <c r="B213" s="314"/>
      <c r="C213" s="273" t="s">
        <v>1028</v>
      </c>
      <c r="D213" s="273" t="s">
        <v>1081</v>
      </c>
      <c r="E213" s="320"/>
      <c r="F213" s="321" t="s">
        <v>297</v>
      </c>
      <c r="G213" s="315"/>
      <c r="H213" s="316"/>
      <c r="I213" s="331" t="s">
        <v>352</v>
      </c>
      <c r="J213" s="346">
        <f>IF(ISNA(PLNÁ!$L$4),IF(ISNA(ZKRÁCENÁ!J111),0.5,ZKRÁCENÁ!J111),IF(ISNA(PLNÁ!J221),0.5,PLNÁ!J221))</f>
        <v>0.5</v>
      </c>
      <c r="K213" s="333" t="s">
        <v>352</v>
      </c>
      <c r="L213" s="99" t="s">
        <v>1061</v>
      </c>
      <c r="M213" s="125"/>
    </row>
    <row r="214" spans="2:13" s="10" customFormat="1" ht="15.75" thickBot="1">
      <c r="B214" s="314"/>
      <c r="C214" s="310" t="s">
        <v>1029</v>
      </c>
      <c r="D214" s="310" t="s">
        <v>1082</v>
      </c>
      <c r="E214" s="320"/>
      <c r="F214" s="321" t="s">
        <v>298</v>
      </c>
      <c r="G214" s="315"/>
      <c r="H214" s="316"/>
      <c r="I214" s="331" t="s">
        <v>352</v>
      </c>
      <c r="J214" s="346">
        <f>IF(ISNA(PLNÁ!$L$4),IF(ISNA(ZKRÁCENÁ!J112),0.5,ZKRÁCENÁ!J112),IF(ISNA(PLNÁ!J222),0.5,PLNÁ!J222))</f>
        <v>0.5</v>
      </c>
      <c r="K214" s="333" t="s">
        <v>352</v>
      </c>
      <c r="L214" s="99" t="s">
        <v>1062</v>
      </c>
      <c r="M214" s="125"/>
    </row>
    <row r="215" spans="2:14" s="10" customFormat="1" ht="15">
      <c r="B215" s="314"/>
      <c r="C215" s="405" t="s">
        <v>1128</v>
      </c>
      <c r="D215" s="406" t="s">
        <v>1154</v>
      </c>
      <c r="E215" s="320"/>
      <c r="F215" s="321" t="s">
        <v>856</v>
      </c>
      <c r="G215" s="315"/>
      <c r="H215" s="316"/>
      <c r="I215" s="331"/>
      <c r="J215" s="332">
        <f>IF(ISNA(PLNÁ!$L$4),ZKRÁCENÁ!J113,PLNÁ!J223)</f>
        <v>0</v>
      </c>
      <c r="K215" s="333"/>
      <c r="L215" s="99"/>
      <c r="M215" s="125"/>
      <c r="N215" s="10" t="s">
        <v>1130</v>
      </c>
    </row>
    <row r="216" spans="2:14" s="10" customFormat="1" ht="15.75" thickBot="1">
      <c r="B216" s="314"/>
      <c r="C216" s="407" t="s">
        <v>1129</v>
      </c>
      <c r="D216" s="408" t="s">
        <v>1155</v>
      </c>
      <c r="E216" s="320"/>
      <c r="F216" s="321" t="s">
        <v>857</v>
      </c>
      <c r="G216" s="315"/>
      <c r="H216" s="316"/>
      <c r="I216" s="331"/>
      <c r="J216" s="332">
        <f>IF(ISNA(PLNÁ!$L$4),ZKRÁCENÁ!J114,PLNÁ!J224)</f>
        <v>0</v>
      </c>
      <c r="K216" s="333"/>
      <c r="L216" s="99"/>
      <c r="M216" s="125"/>
      <c r="N216" s="10" t="s">
        <v>1131</v>
      </c>
    </row>
    <row r="217" spans="2:14" s="10" customFormat="1" ht="15">
      <c r="B217" s="314"/>
      <c r="C217" s="305" t="s">
        <v>0</v>
      </c>
      <c r="D217" s="347" t="s">
        <v>31</v>
      </c>
      <c r="E217" s="320"/>
      <c r="F217" s="321" t="s">
        <v>299</v>
      </c>
      <c r="G217" s="315"/>
      <c r="H217" s="316"/>
      <c r="I217" s="331"/>
      <c r="J217" s="346">
        <f>J210*0.2+J211*0.4+J212*0.2+J213*0.1+J214*0.1+0.5</f>
        <v>1</v>
      </c>
      <c r="K217" s="333"/>
      <c r="L217" s="99" t="s">
        <v>1063</v>
      </c>
      <c r="M217" s="125"/>
      <c r="N217" s="10" t="s">
        <v>25</v>
      </c>
    </row>
    <row r="218" spans="3:19" ht="15.75" customHeight="1">
      <c r="C218" s="277" t="s">
        <v>111</v>
      </c>
      <c r="D218" s="285" t="s">
        <v>29</v>
      </c>
      <c r="E218" s="322"/>
      <c r="F218" s="321" t="s">
        <v>300</v>
      </c>
      <c r="G218" s="279" t="s">
        <v>1044</v>
      </c>
      <c r="H218" s="325"/>
      <c r="I218" s="336" t="s">
        <v>352</v>
      </c>
      <c r="J218" s="332"/>
      <c r="K218" s="337" t="s">
        <v>352</v>
      </c>
      <c r="L218" s="99" t="s">
        <v>1064</v>
      </c>
      <c r="N218" s="11" t="s">
        <v>27</v>
      </c>
      <c r="P218" s="10"/>
      <c r="Q218" s="10"/>
      <c r="R218" s="10"/>
      <c r="S218" s="10"/>
    </row>
    <row r="219" spans="3:19" ht="15" customHeight="1">
      <c r="C219" s="284" t="s">
        <v>110</v>
      </c>
      <c r="D219" s="278" t="s">
        <v>30</v>
      </c>
      <c r="E219" s="322"/>
      <c r="F219" s="321" t="s">
        <v>301</v>
      </c>
      <c r="G219" s="286" t="s">
        <v>1044</v>
      </c>
      <c r="H219" s="326"/>
      <c r="I219" s="336" t="s">
        <v>352</v>
      </c>
      <c r="J219" s="350"/>
      <c r="K219" s="337" t="s">
        <v>352</v>
      </c>
      <c r="L219" s="99" t="s">
        <v>1065</v>
      </c>
      <c r="N219" s="11" t="s">
        <v>28</v>
      </c>
      <c r="P219" s="10"/>
      <c r="Q219" s="10"/>
      <c r="R219" s="10"/>
      <c r="S219" s="10"/>
    </row>
    <row r="220" spans="3:12" ht="15.75" thickBot="1">
      <c r="C220" s="288" t="s">
        <v>1004</v>
      </c>
      <c r="D220" s="289" t="s">
        <v>1005</v>
      </c>
      <c r="E220" s="323"/>
      <c r="F220" s="324" t="s">
        <v>302</v>
      </c>
      <c r="G220" s="290" t="s">
        <v>353</v>
      </c>
      <c r="H220" s="327"/>
      <c r="I220" s="338" t="s">
        <v>352</v>
      </c>
      <c r="J220" s="339">
        <f>IF(ISNA(PLNÁ!$L$4),0,1)</f>
        <v>0</v>
      </c>
      <c r="K220" s="340" t="s">
        <v>352</v>
      </c>
      <c r="L220" s="317" t="s">
        <v>26</v>
      </c>
    </row>
    <row r="221" spans="3:14" ht="15.75" thickTop="1">
      <c r="C221" s="397" t="s">
        <v>1132</v>
      </c>
      <c r="D221" s="397" t="s">
        <v>1133</v>
      </c>
      <c r="E221" s="398"/>
      <c r="F221" s="287" t="s">
        <v>1134</v>
      </c>
      <c r="G221" s="399">
        <v>120</v>
      </c>
      <c r="H221" s="400"/>
      <c r="I221" s="25"/>
      <c r="J221" s="411">
        <f>PV($F$221/12,G221,-1.25*$J$203/12)</f>
        <v>0</v>
      </c>
      <c r="K221" s="401"/>
      <c r="L221" s="402"/>
      <c r="M221" s="25"/>
      <c r="N221" s="403" t="s">
        <v>1135</v>
      </c>
    </row>
    <row r="222" spans="3:14" ht="15">
      <c r="C222" s="397" t="s">
        <v>1136</v>
      </c>
      <c r="D222" s="397" t="s">
        <v>1137</v>
      </c>
      <c r="E222" s="398"/>
      <c r="F222" s="287"/>
      <c r="G222" s="400">
        <v>180</v>
      </c>
      <c r="H222" s="400"/>
      <c r="I222" s="25"/>
      <c r="J222" s="411">
        <f>PV($F$221/12,G222,-1.25*$J$203/12)</f>
        <v>0</v>
      </c>
      <c r="K222" s="401"/>
      <c r="L222" s="402"/>
      <c r="M222" s="25"/>
      <c r="N222" s="403" t="s">
        <v>1138</v>
      </c>
    </row>
    <row r="223" spans="3:14" ht="15">
      <c r="C223" s="397" t="s">
        <v>1139</v>
      </c>
      <c r="D223" s="397" t="s">
        <v>1140</v>
      </c>
      <c r="E223" s="398"/>
      <c r="F223" s="287"/>
      <c r="G223" s="400">
        <v>240</v>
      </c>
      <c r="H223" s="400"/>
      <c r="I223" s="25"/>
      <c r="J223" s="411">
        <f>PV($F$221/12,G223,-1.25*$J$203/12)</f>
        <v>0</v>
      </c>
      <c r="K223" s="401"/>
      <c r="L223" s="402"/>
      <c r="M223" s="25"/>
      <c r="N223" s="403" t="s">
        <v>1141</v>
      </c>
    </row>
    <row r="224" spans="3:14" ht="16.5">
      <c r="C224" s="397" t="s">
        <v>1142</v>
      </c>
      <c r="D224" s="397" t="s">
        <v>1143</v>
      </c>
      <c r="G224" s="35">
        <v>120</v>
      </c>
      <c r="I224" s="25"/>
      <c r="J224" s="411">
        <f>PV($F$221/12,G224,-0.85*$K$203/12)</f>
        <v>0</v>
      </c>
      <c r="K224" s="25"/>
      <c r="L224" s="25"/>
      <c r="M224" s="25"/>
      <c r="N224" s="403" t="s">
        <v>1144</v>
      </c>
    </row>
    <row r="225" spans="3:14" ht="16.5">
      <c r="C225" s="397" t="s">
        <v>1145</v>
      </c>
      <c r="D225" s="397" t="s">
        <v>1146</v>
      </c>
      <c r="G225" s="35">
        <v>180</v>
      </c>
      <c r="I225" s="25"/>
      <c r="J225" s="411">
        <f>PV($F$221/12,G225,-0.85*$K$203/12)</f>
        <v>0</v>
      </c>
      <c r="K225" s="25"/>
      <c r="L225" s="25"/>
      <c r="M225" s="25"/>
      <c r="N225" s="403" t="s">
        <v>1147</v>
      </c>
    </row>
    <row r="226" spans="3:14" ht="16.5">
      <c r="C226" s="397" t="s">
        <v>1148</v>
      </c>
      <c r="D226" s="397" t="s">
        <v>1149</v>
      </c>
      <c r="G226" s="35">
        <v>240</v>
      </c>
      <c r="I226" s="25"/>
      <c r="J226" s="411">
        <f>PV($F$221/12,G226,-0.85*$K$203/12)</f>
        <v>0</v>
      </c>
      <c r="K226" s="25"/>
      <c r="L226" s="25"/>
      <c r="M226" s="25"/>
      <c r="N226" s="403" t="s">
        <v>1150</v>
      </c>
    </row>
    <row r="227" spans="3:14" ht="16.5">
      <c r="C227" s="33" t="s">
        <v>1151</v>
      </c>
      <c r="D227" s="33" t="s">
        <v>1152</v>
      </c>
      <c r="I227" s="25"/>
      <c r="J227" s="404">
        <v>0</v>
      </c>
      <c r="K227" s="25"/>
      <c r="L227" s="25"/>
      <c r="M227" s="25"/>
      <c r="N227" s="403" t="s">
        <v>1153</v>
      </c>
    </row>
  </sheetData>
  <sheetProtection password="FCA4" sheet="1" objects="1" scenarios="1"/>
  <mergeCells count="11">
    <mergeCell ref="F15:F16"/>
    <mergeCell ref="H15:H16"/>
    <mergeCell ref="F13:G14"/>
    <mergeCell ref="I13:I14"/>
    <mergeCell ref="K13:K14"/>
    <mergeCell ref="B2:L2"/>
    <mergeCell ref="D4:I4"/>
    <mergeCell ref="E8:L8"/>
    <mergeCell ref="E9:G9"/>
    <mergeCell ref="J13:J14"/>
    <mergeCell ref="K9:L9"/>
  </mergeCells>
  <printOptions/>
  <pageMargins left="0.5511811023622047" right="0.5118110236220472" top="1.01" bottom="0.64" header="0.2755905511811024" footer="0.2362204724409449"/>
  <pageSetup horizontalDpi="600" verticalDpi="600" orientation="landscape" paperSize="9" scale="65" r:id="rId2"/>
  <headerFooter alignWithMargins="0">
    <oddFooter>&amp;CStránka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D9:E13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3.75390625" style="133" customWidth="1"/>
    <col min="2" max="2" width="4.625" style="133" customWidth="1"/>
    <col min="3" max="3" width="4.75390625" style="133" customWidth="1"/>
    <col min="4" max="5" width="9.125" style="133" customWidth="1"/>
    <col min="6" max="6" width="10.375" style="133" customWidth="1"/>
    <col min="7" max="7" width="11.375" style="133" customWidth="1"/>
    <col min="8" max="8" width="109.125" style="133" customWidth="1"/>
    <col min="9" max="16384" width="9.125" style="133" customWidth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ht="15" customHeight="1"/>
    <row r="9" spans="4:5" ht="15" customHeight="1">
      <c r="D9" s="133" t="s">
        <v>360</v>
      </c>
      <c r="E9" s="133" t="s">
        <v>359</v>
      </c>
    </row>
    <row r="10" spans="4:5" ht="15" customHeight="1">
      <c r="D10" s="133">
        <v>1</v>
      </c>
      <c r="E10" s="133">
        <v>1</v>
      </c>
    </row>
    <row r="11" spans="4:5" ht="15" customHeight="1">
      <c r="D11" s="133">
        <v>2</v>
      </c>
      <c r="E11" s="133">
        <v>2</v>
      </c>
    </row>
    <row r="12" spans="4:5" ht="15" customHeight="1">
      <c r="D12" s="133">
        <v>3</v>
      </c>
      <c r="E12" s="133">
        <v>3</v>
      </c>
    </row>
    <row r="13" spans="4:5" ht="15" customHeight="1">
      <c r="D13" s="133">
        <v>4</v>
      </c>
      <c r="E13" s="133">
        <v>4</v>
      </c>
    </row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</sheetData>
  <sheetProtection password="B427"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Verze 1 9 2003</dc:title>
  <dc:subject/>
  <dc:creator/>
  <cp:keywords/>
  <dc:description/>
  <cp:lastModifiedBy>Jan Cikler</cp:lastModifiedBy>
  <cp:lastPrinted>2006-05-04T10:21:26Z</cp:lastPrinted>
  <dcterms:created xsi:type="dcterms:W3CDTF">2002-02-21T15:04:46Z</dcterms:created>
  <dcterms:modified xsi:type="dcterms:W3CDTF">2008-03-31T12:23:57Z</dcterms:modified>
  <cp:category/>
  <cp:version/>
  <cp:contentType/>
  <cp:contentStatus/>
</cp:coreProperties>
</file>